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żytkownik\Desktop\SIATKI PEDAGOGIKA PO ZMIANACH\"/>
    </mc:Choice>
  </mc:AlternateContent>
  <bookViews>
    <workbookView xWindow="0" yWindow="0" windowWidth="19170" windowHeight="114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J59" i="1" l="1"/>
  <c r="L59" i="1"/>
  <c r="M59" i="1"/>
  <c r="F40" i="1" l="1"/>
  <c r="F43" i="1"/>
  <c r="G40" i="1"/>
  <c r="G41" i="1"/>
  <c r="F41" i="1" s="1"/>
  <c r="G42" i="1"/>
  <c r="F42" i="1" s="1"/>
  <c r="G43" i="1"/>
  <c r="G44" i="1"/>
  <c r="F44" i="1" s="1"/>
  <c r="G45" i="1"/>
  <c r="F45" i="1" s="1"/>
  <c r="G46" i="1"/>
  <c r="F46" i="1" s="1"/>
  <c r="G47" i="1"/>
  <c r="F47" i="1" s="1"/>
  <c r="G48" i="1"/>
  <c r="F48" i="1" s="1"/>
  <c r="G49" i="1"/>
  <c r="F49" i="1" s="1"/>
  <c r="G50" i="1"/>
  <c r="F50" i="1" s="1"/>
  <c r="G51" i="1"/>
  <c r="F51" i="1" s="1"/>
  <c r="G52" i="1"/>
  <c r="F52" i="1" s="1"/>
  <c r="G53" i="1"/>
  <c r="F53" i="1" s="1"/>
  <c r="G54" i="1"/>
  <c r="F54" i="1" s="1"/>
  <c r="G55" i="1"/>
  <c r="F55" i="1" s="1"/>
  <c r="G56" i="1"/>
  <c r="F56" i="1" s="1"/>
  <c r="G57" i="1"/>
  <c r="F57" i="1" s="1"/>
  <c r="G39" i="1"/>
  <c r="F39" i="1" s="1"/>
  <c r="G34" i="1"/>
  <c r="F34" i="1" s="1"/>
  <c r="F22" i="1"/>
  <c r="F25" i="1"/>
  <c r="G22" i="1"/>
  <c r="G23" i="1"/>
  <c r="F23" i="1" s="1"/>
  <c r="G24" i="1"/>
  <c r="F24" i="1" s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21" i="1"/>
  <c r="F21" i="1" s="1"/>
  <c r="F14" i="1"/>
  <c r="G14" i="1"/>
  <c r="G15" i="1"/>
  <c r="F15" i="1" s="1"/>
  <c r="G16" i="1"/>
  <c r="F16" i="1" s="1"/>
  <c r="G17" i="1"/>
  <c r="F17" i="1" s="1"/>
  <c r="G18" i="1"/>
  <c r="F18" i="1" s="1"/>
  <c r="G13" i="1"/>
  <c r="F13" i="1" s="1"/>
  <c r="R58" i="1" l="1"/>
  <c r="R32" i="1"/>
  <c r="T58" i="1" l="1"/>
  <c r="D58" i="1"/>
  <c r="E58" i="1"/>
  <c r="F58" i="1"/>
  <c r="G58" i="1"/>
  <c r="H58" i="1"/>
  <c r="H59" i="1" s="1"/>
  <c r="I58" i="1"/>
  <c r="J58" i="1"/>
  <c r="K58" i="1"/>
  <c r="L58" i="1"/>
  <c r="M58" i="1"/>
  <c r="N58" i="1"/>
  <c r="O58" i="1"/>
  <c r="P58" i="1"/>
  <c r="Q58" i="1"/>
  <c r="S58" i="1"/>
  <c r="U58" i="1"/>
  <c r="V58" i="1"/>
  <c r="W58" i="1"/>
  <c r="X58" i="1"/>
  <c r="Y58" i="1"/>
  <c r="Z58" i="1"/>
  <c r="AA58" i="1"/>
  <c r="C32" i="1"/>
  <c r="G59" i="1" l="1"/>
  <c r="C58" i="1"/>
  <c r="D35" i="1"/>
  <c r="E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C35" i="1"/>
  <c r="D32" i="1"/>
  <c r="E32" i="1"/>
  <c r="F32" i="1"/>
  <c r="G32" i="1"/>
  <c r="H32" i="1"/>
  <c r="I32" i="1"/>
  <c r="I59" i="1" s="1"/>
  <c r="J32" i="1"/>
  <c r="K32" i="1"/>
  <c r="K59" i="1" s="1"/>
  <c r="L32" i="1"/>
  <c r="M32" i="1"/>
  <c r="N32" i="1"/>
  <c r="O32" i="1"/>
  <c r="P32" i="1"/>
  <c r="Q32" i="1"/>
  <c r="S32" i="1"/>
  <c r="T32" i="1"/>
  <c r="U32" i="1"/>
  <c r="V32" i="1"/>
  <c r="W32" i="1"/>
  <c r="X32" i="1"/>
  <c r="Y32" i="1"/>
  <c r="Z32" i="1"/>
  <c r="AA32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R59" i="1" s="1"/>
  <c r="S19" i="1"/>
  <c r="T19" i="1"/>
  <c r="U19" i="1"/>
  <c r="V19" i="1"/>
  <c r="V60" i="1" s="1"/>
  <c r="W19" i="1"/>
  <c r="X19" i="1"/>
  <c r="X59" i="1" s="1"/>
  <c r="Y19" i="1"/>
  <c r="Z19" i="1"/>
  <c r="AA19" i="1"/>
  <c r="AA59" i="1" s="1"/>
  <c r="C19" i="1"/>
  <c r="O59" i="1" l="1"/>
  <c r="N59" i="1"/>
  <c r="U59" i="1"/>
  <c r="Z61" i="1" s="1"/>
  <c r="C59" i="1"/>
  <c r="F59" i="1"/>
  <c r="S60" i="1"/>
  <c r="Y60" i="1"/>
  <c r="P60" i="1"/>
  <c r="AC60" i="1" l="1"/>
</calcChain>
</file>

<file path=xl/sharedStrings.xml><?xml version="1.0" encoding="utf-8"?>
<sst xmlns="http://schemas.openxmlformats.org/spreadsheetml/2006/main" count="128" uniqueCount="80">
  <si>
    <t>ECTS</t>
  </si>
  <si>
    <t>EGZ po sem</t>
  </si>
  <si>
    <t>ZO po sem</t>
  </si>
  <si>
    <t>Liczba godzin zajęć</t>
  </si>
  <si>
    <t>I rok</t>
  </si>
  <si>
    <t>1 semstr</t>
  </si>
  <si>
    <t>2 semestr</t>
  </si>
  <si>
    <t>II rok</t>
  </si>
  <si>
    <t>3 semstr</t>
  </si>
  <si>
    <t>4 semestr</t>
  </si>
  <si>
    <t>L.P.</t>
  </si>
  <si>
    <t>WYKŁADY</t>
  </si>
  <si>
    <t>ĆWICZENIA</t>
  </si>
  <si>
    <t xml:space="preserve">ECTS </t>
  </si>
  <si>
    <t xml:space="preserve">ECTC </t>
  </si>
  <si>
    <t xml:space="preserve">WYKŁADY </t>
  </si>
  <si>
    <t>LABORATORIA</t>
  </si>
  <si>
    <t>Język angielski</t>
  </si>
  <si>
    <t>RAZEM</t>
  </si>
  <si>
    <t>GODZINY ŁACZNIE</t>
  </si>
  <si>
    <t xml:space="preserve">GODZINY KONTAKTOWE </t>
  </si>
  <si>
    <t>SEMINARIUM</t>
  </si>
  <si>
    <t>Narzędzia i zasoby cyfrowe oraz metody kształcenia na odległość</t>
  </si>
  <si>
    <t>RAZEM ECTS</t>
  </si>
  <si>
    <t>RAZEM godzin w semestrze</t>
  </si>
  <si>
    <t>MODUŁ  1  OGÓLNY</t>
  </si>
  <si>
    <t>E</t>
  </si>
  <si>
    <t>ZO</t>
  </si>
  <si>
    <t>Zal</t>
  </si>
  <si>
    <t>BHP i ergonomia - szkolenie</t>
  </si>
  <si>
    <t xml:space="preserve">Podstawowe szkolenie biblioteczne </t>
  </si>
  <si>
    <t>Współczesne koncepcje filozofii i etyki</t>
  </si>
  <si>
    <t>Logika</t>
  </si>
  <si>
    <t>MODDUŁ 2 PRZEDMIOTY PODSTAWOWE I KIERUNKOWE</t>
  </si>
  <si>
    <t>Współczesne problemy psychologii</t>
  </si>
  <si>
    <t>Psychopedagogika pracy</t>
  </si>
  <si>
    <t>Elementy pedagogiki specjalnej</t>
  </si>
  <si>
    <t>Edukacja zdrowotna i ekologia człowieka i środowiska</t>
  </si>
  <si>
    <t>Współczene problemy socjologii</t>
  </si>
  <si>
    <t>Metodologia badań społecznych</t>
  </si>
  <si>
    <t xml:space="preserve">Pedagogika porównawcza </t>
  </si>
  <si>
    <t xml:space="preserve">Statystyka </t>
  </si>
  <si>
    <t>Trening umiejętności interpersolnalnych</t>
  </si>
  <si>
    <t xml:space="preserve">Translatorium </t>
  </si>
  <si>
    <t>MODUŁ 3 DYPLOMOWY</t>
  </si>
  <si>
    <t>Seminarium dyplomowe</t>
  </si>
  <si>
    <t>MODUŁ 4 ( PRAKTYKI ZAWODOWE)</t>
  </si>
  <si>
    <t>Praktyki zawodowe (480 h)</t>
  </si>
  <si>
    <r>
      <t xml:space="preserve">MODUŁ DO WYBORU 5A </t>
    </r>
    <r>
      <rPr>
        <sz val="11"/>
        <color rgb="FFFF0000"/>
        <rFont val="Calibri"/>
        <family val="2"/>
        <charset val="238"/>
        <scheme val="minor"/>
      </rPr>
      <t xml:space="preserve">resocjalizacja </t>
    </r>
  </si>
  <si>
    <t>Współczesne problemy resocjalizacji</t>
  </si>
  <si>
    <t>Profilaktyka uzależnień</t>
  </si>
  <si>
    <t>Przestępczość i postępowanie w sprawach nieletnich</t>
  </si>
  <si>
    <t>Praca terapeutyczna z uzależnionymi</t>
  </si>
  <si>
    <t>Psychologia niedostosowania społecznego</t>
  </si>
  <si>
    <t>Pedagogika penitencjarna</t>
  </si>
  <si>
    <t>Diagnostyka w resocjalizacji</t>
  </si>
  <si>
    <t>Współczesne patologie społeczne</t>
  </si>
  <si>
    <t>Konstruowanie tworzenia projektów profilaktycznych</t>
  </si>
  <si>
    <t>Warsztaty twórczej resocjalizacji</t>
  </si>
  <si>
    <t>Podstawy prawa w resocjalizacji</t>
  </si>
  <si>
    <t>Mediacje społeczne i komunikacja międzykulturowa</t>
  </si>
  <si>
    <t>Animacja społeczno-kulturowa</t>
  </si>
  <si>
    <t>Metodyka pracy ze sprawcą przemocy</t>
  </si>
  <si>
    <t>Asystent rodziny - warsztat</t>
  </si>
  <si>
    <t>Kuratela sądowa</t>
  </si>
  <si>
    <t>Terapia w procesie resocjalizacji</t>
  </si>
  <si>
    <t>Pomoc postpenitencjarna</t>
  </si>
  <si>
    <t>Uczelnia Społeczno-Medyczna w Warszawie</t>
  </si>
  <si>
    <t xml:space="preserve">             Wydział Nauk Społecznych</t>
  </si>
  <si>
    <r>
      <t xml:space="preserve">Rok akademicki wejścia planu: </t>
    </r>
    <r>
      <rPr>
        <b/>
        <sz val="12"/>
        <color theme="1"/>
        <rFont val="Calibri"/>
        <family val="2"/>
        <charset val="238"/>
        <scheme val="minor"/>
      </rPr>
      <t>2021/2022</t>
    </r>
  </si>
  <si>
    <r>
      <rPr>
        <b/>
        <sz val="12"/>
        <color theme="1"/>
        <rFont val="Calibri"/>
        <family val="2"/>
        <charset val="238"/>
        <scheme val="minor"/>
      </rPr>
      <t>Kierunek</t>
    </r>
    <r>
      <rPr>
        <sz val="12"/>
        <color theme="1"/>
        <rFont val="Calibri"/>
        <family val="2"/>
        <charset val="238"/>
        <scheme val="minor"/>
      </rPr>
      <t xml:space="preserve">: Pedagogika      </t>
    </r>
    <r>
      <rPr>
        <b/>
        <sz val="12"/>
        <color theme="1"/>
        <rFont val="Calibri"/>
        <family val="2"/>
        <charset val="238"/>
        <scheme val="minor"/>
      </rPr>
      <t>Specjalność</t>
    </r>
    <r>
      <rPr>
        <sz val="12"/>
        <color theme="1"/>
        <rFont val="Calibri"/>
        <family val="2"/>
        <charset val="238"/>
        <scheme val="minor"/>
      </rPr>
      <t>: Resocjalizacja</t>
    </r>
  </si>
  <si>
    <r>
      <rPr>
        <b/>
        <sz val="11"/>
        <color theme="1"/>
        <rFont val="Calibri"/>
        <family val="2"/>
        <charset val="238"/>
        <scheme val="minor"/>
      </rPr>
      <t>Stopień studiów</t>
    </r>
    <r>
      <rPr>
        <sz val="11"/>
        <color theme="1"/>
        <rFont val="Calibri"/>
        <family val="2"/>
        <charset val="238"/>
        <scheme val="minor"/>
      </rPr>
      <t xml:space="preserve">: drugi     </t>
    </r>
    <r>
      <rPr>
        <b/>
        <sz val="11"/>
        <color theme="1"/>
        <rFont val="Calibri"/>
        <family val="2"/>
        <charset val="238"/>
        <scheme val="minor"/>
      </rPr>
      <t xml:space="preserve"> Profi</t>
    </r>
    <r>
      <rPr>
        <sz val="11"/>
        <color theme="1"/>
        <rFont val="Calibri"/>
        <family val="2"/>
        <charset val="238"/>
        <scheme val="minor"/>
      </rPr>
      <t xml:space="preserve">l: praktyczny    </t>
    </r>
    <r>
      <rPr>
        <b/>
        <sz val="11"/>
        <color theme="1"/>
        <rFont val="Calibri"/>
        <family val="2"/>
        <charset val="238"/>
        <scheme val="minor"/>
      </rPr>
      <t xml:space="preserve"> Forma</t>
    </r>
    <r>
      <rPr>
        <sz val="11"/>
        <color theme="1"/>
        <rFont val="Calibri"/>
        <family val="2"/>
        <charset val="238"/>
        <scheme val="minor"/>
      </rPr>
      <t>: niestacjonarna</t>
    </r>
  </si>
  <si>
    <t xml:space="preserve">Współczesne wyzwania pedagogiki </t>
  </si>
  <si>
    <t>LEKTORATY</t>
  </si>
  <si>
    <t>KONSULTACJE</t>
  </si>
  <si>
    <t>Załącznik nr 2 do Uchwały nr /2021 Senatu USM w Warszawie z dnia 30 grudnia 2021 r.</t>
  </si>
  <si>
    <t>NAZWA MODUŁU/NAZWA PRZEDMIOTU</t>
  </si>
  <si>
    <t>SAMOKSZTAŁCENIE</t>
  </si>
  <si>
    <t>PRAKTYKI</t>
  </si>
  <si>
    <t>Metodyka pracy kuratora sądowego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</si>
</sst>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textRotation="90" wrapText="1"/>
    </xf>
    <xf numFmtId="0" fontId="0" fillId="0" borderId="13" xfId="0" applyBorder="1" applyAlignment="1">
      <alignment textRotation="90" wrapText="1"/>
    </xf>
    <xf numFmtId="0" fontId="0" fillId="0" borderId="16" xfId="0" applyBorder="1" applyAlignment="1">
      <alignment textRotation="90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9" xfId="0" applyFill="1" applyBorder="1"/>
    <xf numFmtId="0" fontId="0" fillId="2" borderId="15" xfId="0" applyFill="1" applyBorder="1" applyAlignment="1">
      <alignment textRotation="90" wrapText="1"/>
    </xf>
    <xf numFmtId="0" fontId="0" fillId="0" borderId="22" xfId="0" applyBorder="1" applyAlignment="1">
      <alignment horizontal="center"/>
    </xf>
    <xf numFmtId="0" fontId="0" fillId="0" borderId="27" xfId="0" applyBorder="1"/>
    <xf numFmtId="0" fontId="0" fillId="4" borderId="22" xfId="0" applyFill="1" applyBorder="1"/>
    <xf numFmtId="0" fontId="0" fillId="4" borderId="11" xfId="0" applyFill="1" applyBorder="1"/>
    <xf numFmtId="0" fontId="0" fillId="4" borderId="17" xfId="0" applyFill="1" applyBorder="1"/>
    <xf numFmtId="0" fontId="0" fillId="4" borderId="0" xfId="0" applyFill="1"/>
    <xf numFmtId="0" fontId="0" fillId="4" borderId="27" xfId="0" applyFill="1" applyBorder="1"/>
    <xf numFmtId="0" fontId="0" fillId="5" borderId="11" xfId="0" applyFill="1" applyBorder="1"/>
    <xf numFmtId="0" fontId="2" fillId="0" borderId="0" xfId="0" applyFont="1" applyAlignment="1">
      <alignment wrapText="1"/>
    </xf>
    <xf numFmtId="0" fontId="0" fillId="4" borderId="25" xfId="0" applyFill="1" applyBorder="1"/>
    <xf numFmtId="0" fontId="0" fillId="4" borderId="18" xfId="0" applyFill="1" applyBorder="1"/>
    <xf numFmtId="0" fontId="0" fillId="4" borderId="26" xfId="0" applyFill="1" applyBorder="1"/>
    <xf numFmtId="0" fontId="0" fillId="4" borderId="19" xfId="0" applyFill="1" applyBorder="1"/>
    <xf numFmtId="0" fontId="2" fillId="0" borderId="22" xfId="0" applyFont="1" applyBorder="1"/>
    <xf numFmtId="0" fontId="2" fillId="0" borderId="30" xfId="0" applyFont="1" applyBorder="1"/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/>
    <xf numFmtId="0" fontId="0" fillId="4" borderId="24" xfId="0" applyFill="1" applyBorder="1"/>
    <xf numFmtId="0" fontId="0" fillId="12" borderId="31" xfId="0" applyFill="1" applyBorder="1" applyAlignment="1">
      <alignment textRotation="90" wrapText="1"/>
    </xf>
    <xf numFmtId="0" fontId="0" fillId="12" borderId="17" xfId="0" applyFill="1" applyBorder="1"/>
    <xf numFmtId="0" fontId="0" fillId="12" borderId="28" xfId="0" applyFill="1" applyBorder="1"/>
    <xf numFmtId="0" fontId="0" fillId="0" borderId="0" xfId="0" applyFill="1"/>
    <xf numFmtId="0" fontId="0" fillId="6" borderId="35" xfId="0" applyFill="1" applyBorder="1"/>
    <xf numFmtId="0" fontId="2" fillId="6" borderId="36" xfId="0" applyFont="1" applyFill="1" applyBorder="1" applyAlignment="1">
      <alignment wrapText="1"/>
    </xf>
    <xf numFmtId="0" fontId="0" fillId="6" borderId="36" xfId="0" applyFill="1" applyBorder="1"/>
    <xf numFmtId="0" fontId="0" fillId="6" borderId="37" xfId="0" applyFill="1" applyBorder="1"/>
    <xf numFmtId="0" fontId="0" fillId="10" borderId="35" xfId="0" applyFill="1" applyBorder="1"/>
    <xf numFmtId="0" fontId="0" fillId="8" borderId="38" xfId="0" applyFill="1" applyBorder="1"/>
    <xf numFmtId="0" fontId="0" fillId="6" borderId="39" xfId="0" applyFill="1" applyBorder="1"/>
    <xf numFmtId="0" fontId="0" fillId="7" borderId="38" xfId="0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11" borderId="43" xfId="0" applyFill="1" applyBorder="1" applyAlignment="1">
      <alignment vertical="center"/>
    </xf>
    <xf numFmtId="0" fontId="0" fillId="11" borderId="44" xfId="0" applyFill="1" applyBorder="1" applyAlignment="1">
      <alignment vertical="center"/>
    </xf>
    <xf numFmtId="0" fontId="0" fillId="11" borderId="45" xfId="0" applyFill="1" applyBorder="1" applyAlignment="1">
      <alignment vertical="center"/>
    </xf>
    <xf numFmtId="0" fontId="0" fillId="9" borderId="32" xfId="0" applyFill="1" applyBorder="1"/>
    <xf numFmtId="0" fontId="0" fillId="9" borderId="34" xfId="0" applyFill="1" applyBorder="1"/>
    <xf numFmtId="0" fontId="0" fillId="9" borderId="33" xfId="0" applyFill="1" applyBorder="1" applyAlignment="1">
      <alignment vertical="center"/>
    </xf>
    <xf numFmtId="0" fontId="0" fillId="0" borderId="17" xfId="0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wrapText="1"/>
    </xf>
    <xf numFmtId="0" fontId="0" fillId="2" borderId="16" xfId="0" applyFill="1" applyBorder="1" applyAlignment="1">
      <alignment textRotation="90" wrapText="1"/>
    </xf>
    <xf numFmtId="0" fontId="0" fillId="2" borderId="11" xfId="0" applyFill="1" applyBorder="1"/>
    <xf numFmtId="0" fontId="0" fillId="11" borderId="46" xfId="0" applyFill="1" applyBorder="1" applyAlignment="1">
      <alignment vertical="center"/>
    </xf>
    <xf numFmtId="0" fontId="0" fillId="2" borderId="47" xfId="0" applyFill="1" applyBorder="1"/>
    <xf numFmtId="0" fontId="0" fillId="4" borderId="48" xfId="0" applyFill="1" applyBorder="1"/>
    <xf numFmtId="0" fontId="0" fillId="2" borderId="27" xfId="0" applyFill="1" applyBorder="1"/>
    <xf numFmtId="0" fontId="0" fillId="0" borderId="50" xfId="0" applyBorder="1"/>
    <xf numFmtId="0" fontId="0" fillId="5" borderId="50" xfId="0" applyFill="1" applyBorder="1"/>
    <xf numFmtId="0" fontId="0" fillId="4" borderId="47" xfId="0" applyFill="1" applyBorder="1"/>
    <xf numFmtId="0" fontId="0" fillId="2" borderId="33" xfId="0" applyFill="1" applyBorder="1" applyAlignment="1">
      <alignment textRotation="90" wrapText="1"/>
    </xf>
    <xf numFmtId="0" fontId="0" fillId="0" borderId="50" xfId="0" applyBorder="1" applyAlignment="1">
      <alignment textRotation="90" wrapText="1"/>
    </xf>
    <xf numFmtId="0" fontId="0" fillId="4" borderId="52" xfId="0" applyFill="1" applyBorder="1"/>
    <xf numFmtId="0" fontId="0" fillId="4" borderId="51" xfId="0" applyFill="1" applyBorder="1"/>
    <xf numFmtId="0" fontId="0" fillId="4" borderId="54" xfId="0" applyFill="1" applyBorder="1"/>
    <xf numFmtId="0" fontId="0" fillId="4" borderId="53" xfId="0" applyFill="1" applyBorder="1"/>
    <xf numFmtId="0" fontId="2" fillId="0" borderId="23" xfId="0" applyFont="1" applyBorder="1"/>
    <xf numFmtId="0" fontId="0" fillId="0" borderId="27" xfId="0" applyBorder="1" applyAlignment="1">
      <alignment horizontal="center"/>
    </xf>
    <xf numFmtId="0" fontId="3" fillId="0" borderId="23" xfId="0" applyFont="1" applyBorder="1"/>
    <xf numFmtId="0" fontId="0" fillId="0" borderId="23" xfId="0" applyBorder="1"/>
    <xf numFmtId="0" fontId="2" fillId="0" borderId="25" xfId="0" applyFont="1" applyBorder="1"/>
    <xf numFmtId="0" fontId="2" fillId="0" borderId="25" xfId="0" applyFont="1" applyBorder="1" applyAlignment="1">
      <alignment wrapText="1"/>
    </xf>
    <xf numFmtId="0" fontId="0" fillId="0" borderId="19" xfId="0" applyBorder="1" applyAlignment="1">
      <alignment horizont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wrapText="1"/>
    </xf>
    <xf numFmtId="0" fontId="2" fillId="0" borderId="5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4" borderId="56" xfId="0" applyFill="1" applyBorder="1"/>
    <xf numFmtId="0" fontId="0" fillId="0" borderId="19" xfId="0" applyFill="1" applyBorder="1" applyAlignment="1">
      <alignment horizontal="center"/>
    </xf>
    <xf numFmtId="0" fontId="0" fillId="9" borderId="57" xfId="0" applyFill="1" applyBorder="1"/>
    <xf numFmtId="0" fontId="0" fillId="4" borderId="59" xfId="0" applyFill="1" applyBorder="1"/>
    <xf numFmtId="0" fontId="0" fillId="0" borderId="47" xfId="0" applyBorder="1"/>
    <xf numFmtId="0" fontId="0" fillId="4" borderId="58" xfId="0" applyFill="1" applyBorder="1"/>
    <xf numFmtId="0" fontId="0" fillId="0" borderId="60" xfId="0" applyBorder="1"/>
    <xf numFmtId="0" fontId="0" fillId="0" borderId="61" xfId="0" applyBorder="1" applyAlignment="1">
      <alignment textRotation="90"/>
    </xf>
    <xf numFmtId="0" fontId="0" fillId="0" borderId="62" xfId="0" applyBorder="1" applyAlignment="1">
      <alignment textRotation="90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29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0" borderId="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3" borderId="22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49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9" borderId="41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0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09E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92"/>
  <sheetViews>
    <sheetView tabSelected="1" view="pageBreakPreview" zoomScale="104" zoomScaleNormal="80" workbookViewId="0">
      <pane ySplit="11" topLeftCell="A46" activePane="bottomLeft" state="frozen"/>
      <selection pane="bottomLeft" activeCell="AE53" sqref="AE53"/>
    </sheetView>
  </sheetViews>
  <sheetFormatPr defaultRowHeight="15" x14ac:dyDescent="0.25"/>
  <cols>
    <col min="2" max="2" width="48.7109375" customWidth="1"/>
    <col min="3" max="3" width="6.7109375" customWidth="1"/>
    <col min="4" max="28" width="5.7109375" customWidth="1"/>
    <col min="29" max="47" width="9.140625" style="34"/>
  </cols>
  <sheetData>
    <row r="2" spans="1:33" ht="26.25" customHeight="1" x14ac:dyDescent="0.25">
      <c r="A2" s="92" t="s">
        <v>67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0" t="s">
        <v>75</v>
      </c>
      <c r="AC2" s="90"/>
      <c r="AD2" s="90"/>
      <c r="AE2" s="90"/>
      <c r="AF2" s="90"/>
      <c r="AG2" s="52"/>
    </row>
    <row r="3" spans="1:33" x14ac:dyDescent="0.25">
      <c r="A3" s="91" t="s">
        <v>68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0"/>
      <c r="AC3" s="90"/>
      <c r="AD3" s="90"/>
      <c r="AE3" s="90"/>
      <c r="AF3" s="90"/>
    </row>
    <row r="4" spans="1:33" ht="15.75" x14ac:dyDescent="0.25">
      <c r="A4" s="93" t="s">
        <v>70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0"/>
      <c r="AC4" s="90"/>
      <c r="AD4" s="90"/>
      <c r="AE4" s="90"/>
      <c r="AF4" s="90"/>
      <c r="AG4" s="53"/>
    </row>
    <row r="5" spans="1:33" x14ac:dyDescent="0.25">
      <c r="A5" s="91" t="s">
        <v>71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0"/>
      <c r="AC5" s="90"/>
      <c r="AD5" s="90"/>
      <c r="AE5" s="90"/>
      <c r="AF5" s="90"/>
    </row>
    <row r="6" spans="1:33" ht="16.5" thickBot="1" x14ac:dyDescent="0.3">
      <c r="A6" s="94" t="s">
        <v>69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0"/>
      <c r="AC6" s="90"/>
      <c r="AD6" s="90"/>
      <c r="AE6" s="90"/>
      <c r="AF6" s="90"/>
      <c r="AG6" s="53"/>
    </row>
    <row r="7" spans="1:33" ht="15.75" hidden="1" thickBot="1" x14ac:dyDescent="0.3"/>
    <row r="8" spans="1:33" ht="15.75" hidden="1" thickBot="1" x14ac:dyDescent="0.3"/>
    <row r="9" spans="1:33" ht="16.5" customHeight="1" thickTop="1" thickBot="1" x14ac:dyDescent="0.3">
      <c r="A9" s="98" t="s">
        <v>10</v>
      </c>
      <c r="B9" s="95" t="s">
        <v>76</v>
      </c>
      <c r="C9" s="105" t="s">
        <v>0</v>
      </c>
      <c r="D9" s="102" t="s">
        <v>1</v>
      </c>
      <c r="E9" s="112" t="s">
        <v>2</v>
      </c>
      <c r="F9" s="108" t="s">
        <v>3</v>
      </c>
      <c r="G9" s="108"/>
      <c r="H9" s="108"/>
      <c r="I9" s="108"/>
      <c r="J9" s="108"/>
      <c r="K9" s="108"/>
      <c r="L9" s="108"/>
      <c r="M9" s="108"/>
      <c r="N9" s="108"/>
      <c r="O9" s="109"/>
      <c r="P9" s="99" t="s">
        <v>4</v>
      </c>
      <c r="Q9" s="99"/>
      <c r="R9" s="99"/>
      <c r="S9" s="99"/>
      <c r="T9" s="99"/>
      <c r="U9" s="100"/>
      <c r="V9" s="101" t="s">
        <v>7</v>
      </c>
      <c r="W9" s="99"/>
      <c r="X9" s="99"/>
      <c r="Y9" s="99"/>
      <c r="Z9" s="99"/>
      <c r="AA9" s="99"/>
      <c r="AB9" s="61"/>
    </row>
    <row r="10" spans="1:33" ht="16.5" customHeight="1" thickBot="1" x14ac:dyDescent="0.3">
      <c r="A10" s="96"/>
      <c r="B10" s="96"/>
      <c r="C10" s="106"/>
      <c r="D10" s="103"/>
      <c r="E10" s="113"/>
      <c r="F10" s="110"/>
      <c r="G10" s="110"/>
      <c r="H10" s="110"/>
      <c r="I10" s="110"/>
      <c r="J10" s="110"/>
      <c r="K10" s="110"/>
      <c r="L10" s="110"/>
      <c r="M10" s="110"/>
      <c r="N10" s="110"/>
      <c r="O10" s="111"/>
      <c r="P10" s="99" t="s">
        <v>5</v>
      </c>
      <c r="Q10" s="99"/>
      <c r="R10" s="100"/>
      <c r="S10" s="101" t="s">
        <v>6</v>
      </c>
      <c r="T10" s="99"/>
      <c r="U10" s="100"/>
      <c r="V10" s="101" t="s">
        <v>8</v>
      </c>
      <c r="W10" s="99"/>
      <c r="X10" s="100"/>
      <c r="Y10" s="101" t="s">
        <v>9</v>
      </c>
      <c r="Z10" s="99"/>
      <c r="AA10" s="99"/>
      <c r="AB10" s="61"/>
    </row>
    <row r="11" spans="1:33" ht="75.75" customHeight="1" thickBot="1" x14ac:dyDescent="0.3">
      <c r="A11" s="97"/>
      <c r="B11" s="97"/>
      <c r="C11" s="107"/>
      <c r="D11" s="104"/>
      <c r="E11" s="114"/>
      <c r="F11" s="31" t="s">
        <v>19</v>
      </c>
      <c r="G11" s="55" t="s">
        <v>20</v>
      </c>
      <c r="H11" s="5" t="s">
        <v>11</v>
      </c>
      <c r="I11" s="5" t="s">
        <v>12</v>
      </c>
      <c r="J11" s="5" t="s">
        <v>78</v>
      </c>
      <c r="K11" s="5" t="s">
        <v>16</v>
      </c>
      <c r="L11" s="5" t="s">
        <v>73</v>
      </c>
      <c r="M11" s="5" t="s">
        <v>21</v>
      </c>
      <c r="N11" s="5" t="s">
        <v>77</v>
      </c>
      <c r="O11" s="89" t="s">
        <v>74</v>
      </c>
      <c r="P11" s="88" t="s">
        <v>11</v>
      </c>
      <c r="Q11" s="3" t="s">
        <v>12</v>
      </c>
      <c r="R11" s="10" t="s">
        <v>13</v>
      </c>
      <c r="S11" s="4" t="s">
        <v>15</v>
      </c>
      <c r="T11" s="3" t="s">
        <v>12</v>
      </c>
      <c r="U11" s="10" t="s">
        <v>14</v>
      </c>
      <c r="V11" s="4" t="s">
        <v>11</v>
      </c>
      <c r="W11" s="3" t="s">
        <v>12</v>
      </c>
      <c r="X11" s="10" t="s">
        <v>0</v>
      </c>
      <c r="Y11" s="4" t="s">
        <v>11</v>
      </c>
      <c r="Z11" s="3" t="s">
        <v>12</v>
      </c>
      <c r="AA11" s="64" t="s">
        <v>0</v>
      </c>
      <c r="AB11" s="65"/>
    </row>
    <row r="12" spans="1:33" ht="20.100000000000001" customHeight="1" x14ac:dyDescent="0.25">
      <c r="A12" s="115" t="s">
        <v>25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61"/>
    </row>
    <row r="13" spans="1:33" ht="20.100000000000001" customHeight="1" x14ac:dyDescent="0.25">
      <c r="A13" s="11">
        <v>1</v>
      </c>
      <c r="B13" s="70" t="s">
        <v>29</v>
      </c>
      <c r="C13" s="6">
        <v>0</v>
      </c>
      <c r="D13" s="1"/>
      <c r="E13" s="7" t="s">
        <v>28</v>
      </c>
      <c r="F13" s="32">
        <f>G13+N13</f>
        <v>4</v>
      </c>
      <c r="G13" s="56">
        <f>H13+I13+J13+K13+L13+M13+O13</f>
        <v>4</v>
      </c>
      <c r="H13" s="1">
        <v>4</v>
      </c>
      <c r="I13" s="1"/>
      <c r="J13" s="1"/>
      <c r="K13" s="1"/>
      <c r="L13" s="1"/>
      <c r="M13" s="1"/>
      <c r="N13" s="1"/>
      <c r="O13" s="85"/>
      <c r="P13" s="51">
        <v>4</v>
      </c>
      <c r="Q13" s="1"/>
      <c r="R13" s="9"/>
      <c r="S13" s="6"/>
      <c r="T13" s="1"/>
      <c r="U13" s="9"/>
      <c r="V13" s="6"/>
      <c r="W13" s="1"/>
      <c r="X13" s="9"/>
      <c r="Y13" s="6"/>
      <c r="Z13" s="1"/>
      <c r="AA13" s="60"/>
      <c r="AB13" s="61"/>
    </row>
    <row r="14" spans="1:33" ht="20.100000000000001" customHeight="1" x14ac:dyDescent="0.25">
      <c r="A14" s="11">
        <v>2</v>
      </c>
      <c r="B14" s="24" t="s">
        <v>30</v>
      </c>
      <c r="C14" s="6">
        <v>0</v>
      </c>
      <c r="D14" s="1"/>
      <c r="E14" s="7" t="s">
        <v>28</v>
      </c>
      <c r="F14" s="32">
        <f t="shared" ref="F14:F18" si="0">G14+N14</f>
        <v>2</v>
      </c>
      <c r="G14" s="56">
        <f t="shared" ref="G14:G18" si="1">H14+I14+J14+K14+L14+M14+O14</f>
        <v>2</v>
      </c>
      <c r="H14" s="1">
        <v>2</v>
      </c>
      <c r="I14" s="1"/>
      <c r="J14" s="1"/>
      <c r="K14" s="1"/>
      <c r="L14" s="1"/>
      <c r="M14" s="1"/>
      <c r="N14" s="1"/>
      <c r="O14" s="85"/>
      <c r="P14" s="51">
        <v>2</v>
      </c>
      <c r="Q14" s="1"/>
      <c r="R14" s="9"/>
      <c r="S14" s="6"/>
      <c r="T14" s="1"/>
      <c r="U14" s="9"/>
      <c r="V14" s="6"/>
      <c r="W14" s="1"/>
      <c r="X14" s="9"/>
      <c r="Y14" s="6"/>
      <c r="Z14" s="1"/>
      <c r="AA14" s="58"/>
    </row>
    <row r="15" spans="1:33" ht="20.100000000000001" customHeight="1" x14ac:dyDescent="0.25">
      <c r="A15" s="11">
        <v>3</v>
      </c>
      <c r="B15" s="24" t="s">
        <v>31</v>
      </c>
      <c r="C15" s="6">
        <v>3</v>
      </c>
      <c r="D15" s="1"/>
      <c r="E15" s="7" t="s">
        <v>27</v>
      </c>
      <c r="F15" s="32">
        <f t="shared" si="0"/>
        <v>75</v>
      </c>
      <c r="G15" s="56">
        <f t="shared" si="1"/>
        <v>27</v>
      </c>
      <c r="H15" s="1">
        <v>10</v>
      </c>
      <c r="I15" s="1">
        <v>10</v>
      </c>
      <c r="J15" s="1"/>
      <c r="K15" s="1"/>
      <c r="L15" s="1"/>
      <c r="M15" s="1"/>
      <c r="N15" s="1">
        <v>48</v>
      </c>
      <c r="O15" s="85">
        <v>7</v>
      </c>
      <c r="P15" s="51">
        <v>10</v>
      </c>
      <c r="Q15" s="1">
        <v>10</v>
      </c>
      <c r="R15" s="9">
        <v>3</v>
      </c>
      <c r="S15" s="6"/>
      <c r="T15" s="1"/>
      <c r="U15" s="9"/>
      <c r="V15" s="6"/>
      <c r="W15" s="1"/>
      <c r="X15" s="9"/>
      <c r="Y15" s="6"/>
      <c r="Z15" s="1"/>
      <c r="AA15" s="58"/>
    </row>
    <row r="16" spans="1:33" ht="20.100000000000001" customHeight="1" x14ac:dyDescent="0.25">
      <c r="A16" s="11">
        <v>4</v>
      </c>
      <c r="B16" s="24" t="s">
        <v>41</v>
      </c>
      <c r="C16" s="6">
        <v>1</v>
      </c>
      <c r="D16" s="1"/>
      <c r="E16" s="7" t="s">
        <v>27</v>
      </c>
      <c r="F16" s="32">
        <f t="shared" si="0"/>
        <v>25</v>
      </c>
      <c r="G16" s="56">
        <f t="shared" si="1"/>
        <v>13</v>
      </c>
      <c r="H16" s="1"/>
      <c r="I16" s="1">
        <v>10</v>
      </c>
      <c r="J16" s="1"/>
      <c r="K16" s="1"/>
      <c r="L16" s="1"/>
      <c r="M16" s="1"/>
      <c r="N16" s="1">
        <v>12</v>
      </c>
      <c r="O16" s="85">
        <v>3</v>
      </c>
      <c r="P16" s="51"/>
      <c r="Q16" s="1"/>
      <c r="R16" s="9"/>
      <c r="S16" s="6"/>
      <c r="T16" s="1"/>
      <c r="U16" s="9"/>
      <c r="V16" s="6"/>
      <c r="W16" s="1">
        <v>10</v>
      </c>
      <c r="X16" s="9">
        <v>1</v>
      </c>
      <c r="Y16" s="6"/>
      <c r="Z16" s="1"/>
      <c r="AA16" s="58"/>
    </row>
    <row r="17" spans="1:47" ht="20.100000000000001" customHeight="1" x14ac:dyDescent="0.25">
      <c r="A17" s="11">
        <v>5</v>
      </c>
      <c r="B17" s="24" t="s">
        <v>32</v>
      </c>
      <c r="C17" s="6">
        <v>2</v>
      </c>
      <c r="D17" s="1"/>
      <c r="E17" s="7" t="s">
        <v>27</v>
      </c>
      <c r="F17" s="32">
        <f t="shared" si="0"/>
        <v>50</v>
      </c>
      <c r="G17" s="56">
        <f t="shared" si="1"/>
        <v>27</v>
      </c>
      <c r="H17" s="1">
        <v>10</v>
      </c>
      <c r="I17" s="1">
        <v>10</v>
      </c>
      <c r="J17" s="1"/>
      <c r="K17" s="1"/>
      <c r="L17" s="1"/>
      <c r="M17" s="1"/>
      <c r="N17" s="1">
        <v>23</v>
      </c>
      <c r="O17" s="85">
        <v>7</v>
      </c>
      <c r="P17" s="51">
        <v>10</v>
      </c>
      <c r="Q17" s="1">
        <v>10</v>
      </c>
      <c r="R17" s="9">
        <v>2</v>
      </c>
      <c r="S17" s="6"/>
      <c r="T17" s="1"/>
      <c r="U17" s="9"/>
      <c r="V17" s="6"/>
      <c r="W17" s="1"/>
      <c r="X17" s="9"/>
      <c r="Y17" s="6"/>
      <c r="Z17" s="1"/>
      <c r="AA17" s="58"/>
    </row>
    <row r="18" spans="1:47" ht="20.100000000000001" customHeight="1" x14ac:dyDescent="0.25">
      <c r="A18" s="11">
        <v>6</v>
      </c>
      <c r="B18" s="24" t="s">
        <v>17</v>
      </c>
      <c r="C18" s="6">
        <v>6</v>
      </c>
      <c r="D18" s="1"/>
      <c r="E18" s="7" t="s">
        <v>27</v>
      </c>
      <c r="F18" s="32">
        <f t="shared" si="0"/>
        <v>250</v>
      </c>
      <c r="G18" s="56">
        <f t="shared" si="1"/>
        <v>100</v>
      </c>
      <c r="H18" s="1"/>
      <c r="I18" s="1"/>
      <c r="J18" s="1"/>
      <c r="K18" s="1"/>
      <c r="L18" s="1">
        <v>60</v>
      </c>
      <c r="M18" s="1"/>
      <c r="N18" s="1">
        <v>150</v>
      </c>
      <c r="O18" s="85">
        <v>40</v>
      </c>
      <c r="P18" s="51"/>
      <c r="Q18" s="1">
        <v>30</v>
      </c>
      <c r="R18" s="9">
        <v>3</v>
      </c>
      <c r="S18" s="6"/>
      <c r="T18" s="1">
        <v>30</v>
      </c>
      <c r="U18" s="9">
        <v>3</v>
      </c>
      <c r="V18" s="6"/>
      <c r="W18" s="1"/>
      <c r="X18" s="9"/>
      <c r="Y18" s="6"/>
      <c r="Z18" s="1"/>
      <c r="AA18" s="58"/>
    </row>
    <row r="19" spans="1:47" s="16" customFormat="1" ht="20.100000000000001" customHeight="1" x14ac:dyDescent="0.25">
      <c r="A19" s="13"/>
      <c r="B19" s="29" t="s">
        <v>18</v>
      </c>
      <c r="C19" s="21">
        <f t="shared" ref="C19:AA19" si="2">SUM(C13:C18)</f>
        <v>12</v>
      </c>
      <c r="D19" s="15">
        <f t="shared" si="2"/>
        <v>0</v>
      </c>
      <c r="E19" s="22">
        <f t="shared" si="2"/>
        <v>0</v>
      </c>
      <c r="F19" s="15">
        <f t="shared" si="2"/>
        <v>406</v>
      </c>
      <c r="G19" s="15">
        <f t="shared" si="2"/>
        <v>173</v>
      </c>
      <c r="H19" s="15">
        <f t="shared" si="2"/>
        <v>26</v>
      </c>
      <c r="I19" s="15">
        <f t="shared" si="2"/>
        <v>30</v>
      </c>
      <c r="J19" s="15">
        <f t="shared" si="2"/>
        <v>0</v>
      </c>
      <c r="K19" s="15">
        <f t="shared" si="2"/>
        <v>0</v>
      </c>
      <c r="L19" s="15">
        <f t="shared" si="2"/>
        <v>60</v>
      </c>
      <c r="M19" s="15">
        <f t="shared" si="2"/>
        <v>0</v>
      </c>
      <c r="N19" s="15">
        <f t="shared" si="2"/>
        <v>233</v>
      </c>
      <c r="O19" s="63">
        <f t="shared" si="2"/>
        <v>57</v>
      </c>
      <c r="P19" s="15">
        <f t="shared" si="2"/>
        <v>26</v>
      </c>
      <c r="Q19" s="15">
        <f t="shared" si="2"/>
        <v>50</v>
      </c>
      <c r="R19" s="22">
        <f t="shared" si="2"/>
        <v>8</v>
      </c>
      <c r="S19" s="21">
        <f t="shared" si="2"/>
        <v>0</v>
      </c>
      <c r="T19" s="15">
        <f t="shared" si="2"/>
        <v>30</v>
      </c>
      <c r="U19" s="22">
        <f t="shared" si="2"/>
        <v>3</v>
      </c>
      <c r="V19" s="21">
        <f t="shared" si="2"/>
        <v>0</v>
      </c>
      <c r="W19" s="15">
        <f t="shared" si="2"/>
        <v>10</v>
      </c>
      <c r="X19" s="22">
        <f t="shared" si="2"/>
        <v>1</v>
      </c>
      <c r="Y19" s="21">
        <f t="shared" si="2"/>
        <v>0</v>
      </c>
      <c r="Z19" s="15">
        <f t="shared" si="2"/>
        <v>0</v>
      </c>
      <c r="AA19" s="63">
        <f t="shared" si="2"/>
        <v>0</v>
      </c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</row>
    <row r="20" spans="1:47" ht="20.100000000000001" customHeight="1" x14ac:dyDescent="0.25">
      <c r="A20" s="117" t="s">
        <v>33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9"/>
    </row>
    <row r="21" spans="1:47" ht="20.100000000000001" customHeight="1" x14ac:dyDescent="0.25">
      <c r="A21" s="27">
        <v>7</v>
      </c>
      <c r="B21" s="24" t="s">
        <v>34</v>
      </c>
      <c r="C21" s="6">
        <v>4</v>
      </c>
      <c r="D21" s="1" t="s">
        <v>26</v>
      </c>
      <c r="E21" s="7"/>
      <c r="F21" s="32">
        <f>G21+N21</f>
        <v>100</v>
      </c>
      <c r="G21" s="56">
        <f>H21+I21+J21+K21+L21+M21+O21</f>
        <v>40</v>
      </c>
      <c r="H21" s="1">
        <v>15</v>
      </c>
      <c r="I21" s="1">
        <v>15</v>
      </c>
      <c r="J21" s="1"/>
      <c r="K21" s="1"/>
      <c r="L21" s="1"/>
      <c r="M21" s="1"/>
      <c r="N21" s="1">
        <v>60</v>
      </c>
      <c r="O21" s="12">
        <v>10</v>
      </c>
      <c r="P21" s="87">
        <v>15</v>
      </c>
      <c r="Q21" s="1">
        <v>15</v>
      </c>
      <c r="R21" s="9">
        <v>4</v>
      </c>
      <c r="S21" s="6"/>
      <c r="T21" s="1"/>
      <c r="U21" s="9"/>
      <c r="V21" s="6"/>
      <c r="W21" s="1"/>
      <c r="X21" s="9"/>
      <c r="Y21" s="6"/>
      <c r="Z21" s="1"/>
      <c r="AA21" s="58"/>
    </row>
    <row r="22" spans="1:47" ht="20.100000000000001" customHeight="1" x14ac:dyDescent="0.25">
      <c r="A22" s="11">
        <v>8</v>
      </c>
      <c r="B22" s="70" t="s">
        <v>35</v>
      </c>
      <c r="C22" s="6">
        <v>4</v>
      </c>
      <c r="D22" s="1" t="s">
        <v>26</v>
      </c>
      <c r="E22" s="7"/>
      <c r="F22" s="32">
        <f t="shared" ref="F22:F31" si="3">G22+N22</f>
        <v>100</v>
      </c>
      <c r="G22" s="56">
        <f t="shared" ref="G22:G31" si="4">H22+I22+J22+K22+L22+M22+O22</f>
        <v>35</v>
      </c>
      <c r="H22" s="1">
        <v>10</v>
      </c>
      <c r="I22" s="1">
        <v>15</v>
      </c>
      <c r="J22" s="1"/>
      <c r="K22" s="1"/>
      <c r="L22" s="1"/>
      <c r="M22" s="1"/>
      <c r="N22" s="1">
        <v>65</v>
      </c>
      <c r="O22" s="85">
        <v>10</v>
      </c>
      <c r="P22" s="51">
        <v>10</v>
      </c>
      <c r="Q22" s="1">
        <v>15</v>
      </c>
      <c r="R22" s="9">
        <v>4</v>
      </c>
      <c r="S22" s="6"/>
      <c r="T22" s="1"/>
      <c r="U22" s="9"/>
      <c r="V22" s="6"/>
      <c r="W22" s="1"/>
      <c r="X22" s="9"/>
      <c r="Y22" s="6"/>
      <c r="Z22" s="1"/>
      <c r="AA22" s="58"/>
    </row>
    <row r="23" spans="1:47" ht="20.100000000000001" customHeight="1" x14ac:dyDescent="0.25">
      <c r="A23" s="11">
        <v>9</v>
      </c>
      <c r="B23" s="24" t="s">
        <v>72</v>
      </c>
      <c r="C23" s="6">
        <v>4</v>
      </c>
      <c r="D23" s="1" t="s">
        <v>26</v>
      </c>
      <c r="E23" s="7"/>
      <c r="F23" s="32">
        <f t="shared" si="3"/>
        <v>100</v>
      </c>
      <c r="G23" s="56">
        <f t="shared" si="4"/>
        <v>40</v>
      </c>
      <c r="H23" s="1">
        <v>15</v>
      </c>
      <c r="I23" s="1">
        <v>15</v>
      </c>
      <c r="J23" s="1"/>
      <c r="K23" s="1"/>
      <c r="L23" s="1"/>
      <c r="M23" s="1"/>
      <c r="N23" s="1">
        <v>60</v>
      </c>
      <c r="O23" s="85">
        <v>10</v>
      </c>
      <c r="P23" s="51">
        <v>15</v>
      </c>
      <c r="Q23" s="1">
        <v>15</v>
      </c>
      <c r="R23" s="9">
        <v>4</v>
      </c>
      <c r="S23" s="6"/>
      <c r="T23" s="1"/>
      <c r="U23" s="9"/>
      <c r="V23" s="6"/>
      <c r="W23" s="1"/>
      <c r="X23" s="9"/>
      <c r="Y23" s="6"/>
      <c r="Z23" s="1"/>
      <c r="AA23" s="58"/>
    </row>
    <row r="24" spans="1:47" ht="20.100000000000001" customHeight="1" x14ac:dyDescent="0.25">
      <c r="A24" s="11">
        <v>10</v>
      </c>
      <c r="B24" s="25" t="s">
        <v>36</v>
      </c>
      <c r="C24" s="6">
        <v>4</v>
      </c>
      <c r="D24" s="1" t="s">
        <v>26</v>
      </c>
      <c r="E24" s="7"/>
      <c r="F24" s="32">
        <f t="shared" si="3"/>
        <v>100</v>
      </c>
      <c r="G24" s="56">
        <f t="shared" si="4"/>
        <v>40</v>
      </c>
      <c r="H24" s="1">
        <v>10</v>
      </c>
      <c r="I24" s="1">
        <v>20</v>
      </c>
      <c r="J24" s="1"/>
      <c r="K24" s="1"/>
      <c r="L24" s="1"/>
      <c r="M24" s="1"/>
      <c r="N24" s="1">
        <v>60</v>
      </c>
      <c r="O24" s="85">
        <v>10</v>
      </c>
      <c r="P24" s="51">
        <v>10</v>
      </c>
      <c r="Q24" s="1">
        <v>20</v>
      </c>
      <c r="R24" s="9">
        <v>4</v>
      </c>
      <c r="S24" s="6"/>
      <c r="T24" s="1"/>
      <c r="U24" s="9"/>
      <c r="V24" s="6"/>
      <c r="W24" s="1"/>
      <c r="X24" s="9"/>
      <c r="Y24" s="6"/>
      <c r="Z24" s="1"/>
      <c r="AA24" s="58"/>
    </row>
    <row r="25" spans="1:47" ht="38.25" customHeight="1" x14ac:dyDescent="0.25">
      <c r="A25" s="11">
        <v>11</v>
      </c>
      <c r="B25" s="54" t="s">
        <v>37</v>
      </c>
      <c r="C25" s="6">
        <v>2</v>
      </c>
      <c r="D25" s="1"/>
      <c r="E25" s="7" t="s">
        <v>27</v>
      </c>
      <c r="F25" s="32">
        <f t="shared" si="3"/>
        <v>50</v>
      </c>
      <c r="G25" s="56">
        <f t="shared" si="4"/>
        <v>27</v>
      </c>
      <c r="H25" s="1">
        <v>10</v>
      </c>
      <c r="I25" s="1">
        <v>10</v>
      </c>
      <c r="J25" s="1"/>
      <c r="K25" s="1"/>
      <c r="L25" s="1"/>
      <c r="M25" s="1"/>
      <c r="N25" s="1">
        <v>23</v>
      </c>
      <c r="O25" s="85">
        <v>7</v>
      </c>
      <c r="P25" s="51">
        <v>10</v>
      </c>
      <c r="Q25" s="1">
        <v>10</v>
      </c>
      <c r="R25" s="9">
        <v>2</v>
      </c>
      <c r="S25" s="6"/>
      <c r="T25" s="1"/>
      <c r="U25" s="9"/>
      <c r="V25" s="6"/>
      <c r="W25" s="1"/>
      <c r="X25" s="9"/>
      <c r="Y25" s="6"/>
      <c r="Z25" s="1"/>
      <c r="AA25" s="58"/>
    </row>
    <row r="26" spans="1:47" ht="32.25" customHeight="1" x14ac:dyDescent="0.25">
      <c r="A26" s="11">
        <v>12</v>
      </c>
      <c r="B26" s="54" t="s">
        <v>22</v>
      </c>
      <c r="C26" s="6">
        <v>2</v>
      </c>
      <c r="D26" s="1"/>
      <c r="E26" s="7" t="s">
        <v>27</v>
      </c>
      <c r="F26" s="32">
        <f t="shared" si="3"/>
        <v>50</v>
      </c>
      <c r="G26" s="56">
        <f t="shared" si="4"/>
        <v>20</v>
      </c>
      <c r="H26" s="1"/>
      <c r="I26" s="1"/>
      <c r="J26" s="1"/>
      <c r="K26" s="1">
        <v>15</v>
      </c>
      <c r="L26" s="1"/>
      <c r="M26" s="1"/>
      <c r="N26" s="1">
        <v>30</v>
      </c>
      <c r="O26" s="85">
        <v>5</v>
      </c>
      <c r="P26" s="51"/>
      <c r="Q26" s="1">
        <v>15</v>
      </c>
      <c r="R26" s="9">
        <v>2</v>
      </c>
      <c r="S26" s="6"/>
      <c r="T26" s="1"/>
      <c r="U26" s="9"/>
      <c r="V26" s="6"/>
      <c r="W26" s="1"/>
      <c r="X26" s="9"/>
      <c r="Y26" s="6"/>
      <c r="Z26" s="1"/>
      <c r="AA26" s="58"/>
    </row>
    <row r="27" spans="1:47" ht="20.100000000000001" customHeight="1" x14ac:dyDescent="0.25">
      <c r="A27" s="11">
        <v>13</v>
      </c>
      <c r="B27" s="24" t="s">
        <v>38</v>
      </c>
      <c r="C27" s="6">
        <v>3</v>
      </c>
      <c r="D27" s="1"/>
      <c r="E27" s="7" t="s">
        <v>27</v>
      </c>
      <c r="F27" s="32">
        <f t="shared" si="3"/>
        <v>75</v>
      </c>
      <c r="G27" s="56">
        <f t="shared" si="4"/>
        <v>40</v>
      </c>
      <c r="H27" s="1">
        <v>10</v>
      </c>
      <c r="I27" s="1">
        <v>20</v>
      </c>
      <c r="J27" s="1"/>
      <c r="K27" s="1"/>
      <c r="L27" s="1"/>
      <c r="M27" s="1"/>
      <c r="N27" s="1">
        <v>35</v>
      </c>
      <c r="O27" s="85">
        <v>10</v>
      </c>
      <c r="P27" s="51"/>
      <c r="Q27" s="1"/>
      <c r="R27" s="9"/>
      <c r="S27" s="6">
        <v>10</v>
      </c>
      <c r="T27" s="1">
        <v>20</v>
      </c>
      <c r="U27" s="9">
        <v>3</v>
      </c>
      <c r="V27" s="6"/>
      <c r="W27" s="1"/>
      <c r="X27" s="9"/>
      <c r="Y27" s="6"/>
      <c r="Z27" s="1"/>
      <c r="AA27" s="58"/>
    </row>
    <row r="28" spans="1:47" ht="20.100000000000001" customHeight="1" x14ac:dyDescent="0.25">
      <c r="A28" s="11">
        <v>14</v>
      </c>
      <c r="B28" s="24" t="s">
        <v>40</v>
      </c>
      <c r="C28" s="6">
        <v>2</v>
      </c>
      <c r="D28" s="1" t="s">
        <v>26</v>
      </c>
      <c r="E28" s="7"/>
      <c r="F28" s="32">
        <f t="shared" si="3"/>
        <v>50</v>
      </c>
      <c r="G28" s="56">
        <f t="shared" si="4"/>
        <v>27</v>
      </c>
      <c r="H28" s="1">
        <v>10</v>
      </c>
      <c r="I28" s="1">
        <v>10</v>
      </c>
      <c r="J28" s="1"/>
      <c r="K28" s="1"/>
      <c r="L28" s="1"/>
      <c r="M28" s="1"/>
      <c r="N28" s="1">
        <v>23</v>
      </c>
      <c r="O28" s="85">
        <v>7</v>
      </c>
      <c r="P28" s="51"/>
      <c r="Q28" s="1"/>
      <c r="R28" s="9"/>
      <c r="S28" s="6"/>
      <c r="T28" s="1"/>
      <c r="U28" s="9"/>
      <c r="V28" s="6">
        <v>10</v>
      </c>
      <c r="W28" s="1">
        <v>10</v>
      </c>
      <c r="X28" s="9">
        <v>2</v>
      </c>
      <c r="Y28" s="6"/>
      <c r="Z28" s="1"/>
      <c r="AA28" s="58"/>
    </row>
    <row r="29" spans="1:47" ht="20.100000000000001" customHeight="1" x14ac:dyDescent="0.25">
      <c r="A29" s="11">
        <v>15</v>
      </c>
      <c r="B29" s="24" t="s">
        <v>42</v>
      </c>
      <c r="C29" s="6">
        <v>2</v>
      </c>
      <c r="D29" s="1"/>
      <c r="E29" s="7" t="s">
        <v>27</v>
      </c>
      <c r="F29" s="32">
        <f t="shared" si="3"/>
        <v>50</v>
      </c>
      <c r="G29" s="56">
        <f t="shared" si="4"/>
        <v>27</v>
      </c>
      <c r="H29" s="1"/>
      <c r="I29" s="1">
        <v>20</v>
      </c>
      <c r="J29" s="1"/>
      <c r="K29" s="1"/>
      <c r="L29" s="1"/>
      <c r="M29" s="1"/>
      <c r="N29" s="1">
        <v>23</v>
      </c>
      <c r="O29" s="85">
        <v>7</v>
      </c>
      <c r="P29" s="51"/>
      <c r="Q29" s="1"/>
      <c r="R29" s="9"/>
      <c r="S29" s="6"/>
      <c r="T29" s="1"/>
      <c r="U29" s="9"/>
      <c r="V29" s="6"/>
      <c r="W29" s="1"/>
      <c r="X29" s="9"/>
      <c r="Y29" s="6"/>
      <c r="Z29" s="1">
        <v>20</v>
      </c>
      <c r="AA29" s="58">
        <v>2</v>
      </c>
    </row>
    <row r="30" spans="1:47" ht="20.100000000000001" customHeight="1" x14ac:dyDescent="0.25">
      <c r="A30" s="11">
        <v>16</v>
      </c>
      <c r="B30" s="24" t="s">
        <v>43</v>
      </c>
      <c r="C30" s="6">
        <v>2</v>
      </c>
      <c r="D30" s="1"/>
      <c r="E30" s="7" t="s">
        <v>27</v>
      </c>
      <c r="F30" s="32">
        <f t="shared" si="3"/>
        <v>50</v>
      </c>
      <c r="G30" s="56">
        <f t="shared" si="4"/>
        <v>27</v>
      </c>
      <c r="H30" s="1">
        <v>20</v>
      </c>
      <c r="I30" s="1"/>
      <c r="J30" s="1"/>
      <c r="K30" s="1"/>
      <c r="L30" s="1"/>
      <c r="M30" s="1"/>
      <c r="N30" s="1">
        <v>23</v>
      </c>
      <c r="O30" s="85">
        <v>7</v>
      </c>
      <c r="P30" s="51"/>
      <c r="Q30" s="1"/>
      <c r="R30" s="9"/>
      <c r="S30" s="6"/>
      <c r="T30" s="1"/>
      <c r="U30" s="9"/>
      <c r="V30" s="6"/>
      <c r="W30" s="1"/>
      <c r="X30" s="9"/>
      <c r="Y30" s="6">
        <v>20</v>
      </c>
      <c r="Z30" s="1"/>
      <c r="AA30" s="58">
        <v>2</v>
      </c>
    </row>
    <row r="31" spans="1:47" ht="20.100000000000001" customHeight="1" x14ac:dyDescent="0.25">
      <c r="A31" s="11">
        <v>17</v>
      </c>
      <c r="B31" s="24" t="s">
        <v>39</v>
      </c>
      <c r="C31" s="6">
        <v>3</v>
      </c>
      <c r="D31" s="1"/>
      <c r="E31" s="7" t="s">
        <v>27</v>
      </c>
      <c r="F31" s="32">
        <f t="shared" si="3"/>
        <v>75</v>
      </c>
      <c r="G31" s="56">
        <f t="shared" si="4"/>
        <v>40</v>
      </c>
      <c r="H31" s="1">
        <v>10</v>
      </c>
      <c r="I31" s="1">
        <v>20</v>
      </c>
      <c r="J31" s="1"/>
      <c r="K31" s="1"/>
      <c r="L31" s="1"/>
      <c r="M31" s="1"/>
      <c r="N31" s="1">
        <v>35</v>
      </c>
      <c r="O31" s="85">
        <v>10</v>
      </c>
      <c r="P31" s="51"/>
      <c r="Q31" s="1"/>
      <c r="R31" s="9"/>
      <c r="S31" s="6">
        <v>10</v>
      </c>
      <c r="T31" s="1">
        <v>20</v>
      </c>
      <c r="U31" s="9">
        <v>3</v>
      </c>
      <c r="V31" s="6"/>
      <c r="W31" s="1"/>
      <c r="X31" s="9"/>
      <c r="Y31" s="6"/>
      <c r="Z31" s="1"/>
      <c r="AA31" s="58"/>
    </row>
    <row r="32" spans="1:47" s="16" customFormat="1" ht="20.100000000000001" customHeight="1" x14ac:dyDescent="0.25">
      <c r="A32" s="28"/>
      <c r="B32" s="29" t="s">
        <v>18</v>
      </c>
      <c r="C32" s="21">
        <f t="shared" ref="C32:AA32" si="5">SUM(C21:C31)</f>
        <v>32</v>
      </c>
      <c r="D32" s="15">
        <f t="shared" si="5"/>
        <v>0</v>
      </c>
      <c r="E32" s="22">
        <f t="shared" si="5"/>
        <v>0</v>
      </c>
      <c r="F32" s="15">
        <f t="shared" si="5"/>
        <v>800</v>
      </c>
      <c r="G32" s="15">
        <f t="shared" si="5"/>
        <v>363</v>
      </c>
      <c r="H32" s="15">
        <f t="shared" si="5"/>
        <v>110</v>
      </c>
      <c r="I32" s="15">
        <f t="shared" si="5"/>
        <v>145</v>
      </c>
      <c r="J32" s="15">
        <f t="shared" si="5"/>
        <v>0</v>
      </c>
      <c r="K32" s="15">
        <f t="shared" si="5"/>
        <v>15</v>
      </c>
      <c r="L32" s="15">
        <f t="shared" si="5"/>
        <v>0</v>
      </c>
      <c r="M32" s="15">
        <f t="shared" si="5"/>
        <v>0</v>
      </c>
      <c r="N32" s="15">
        <f t="shared" si="5"/>
        <v>437</v>
      </c>
      <c r="O32" s="63">
        <f t="shared" si="5"/>
        <v>93</v>
      </c>
      <c r="P32" s="15">
        <f t="shared" si="5"/>
        <v>60</v>
      </c>
      <c r="Q32" s="15">
        <f t="shared" si="5"/>
        <v>90</v>
      </c>
      <c r="R32" s="22">
        <f t="shared" si="5"/>
        <v>20</v>
      </c>
      <c r="S32" s="21">
        <f t="shared" si="5"/>
        <v>20</v>
      </c>
      <c r="T32" s="15">
        <f t="shared" si="5"/>
        <v>40</v>
      </c>
      <c r="U32" s="22">
        <f t="shared" si="5"/>
        <v>6</v>
      </c>
      <c r="V32" s="21">
        <f t="shared" si="5"/>
        <v>10</v>
      </c>
      <c r="W32" s="15">
        <f t="shared" si="5"/>
        <v>10</v>
      </c>
      <c r="X32" s="22">
        <f t="shared" si="5"/>
        <v>2</v>
      </c>
      <c r="Y32" s="21">
        <f t="shared" si="5"/>
        <v>20</v>
      </c>
      <c r="Z32" s="15">
        <f t="shared" si="5"/>
        <v>20</v>
      </c>
      <c r="AA32" s="63">
        <f t="shared" si="5"/>
        <v>4</v>
      </c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</row>
    <row r="33" spans="1:28" ht="20.100000000000001" customHeight="1" x14ac:dyDescent="0.25">
      <c r="A33" s="120" t="s">
        <v>44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62"/>
    </row>
    <row r="34" spans="1:28" ht="20.100000000000001" customHeight="1" x14ac:dyDescent="0.25">
      <c r="A34" s="71">
        <v>18</v>
      </c>
      <c r="B34" s="72" t="s">
        <v>45</v>
      </c>
      <c r="C34" s="6">
        <v>10</v>
      </c>
      <c r="D34" s="1"/>
      <c r="E34" s="7" t="s">
        <v>27</v>
      </c>
      <c r="F34" s="32">
        <f>G34+N34</f>
        <v>250</v>
      </c>
      <c r="G34" s="56">
        <f>H34+I34+J34+K34+L34+M34+O34</f>
        <v>120</v>
      </c>
      <c r="H34" s="18"/>
      <c r="I34" s="1"/>
      <c r="J34" s="1"/>
      <c r="K34" s="1"/>
      <c r="L34" s="1"/>
      <c r="M34" s="1">
        <v>60</v>
      </c>
      <c r="N34" s="1">
        <v>130</v>
      </c>
      <c r="O34" s="85">
        <v>60</v>
      </c>
      <c r="P34" s="51"/>
      <c r="Q34" s="1"/>
      <c r="R34" s="9"/>
      <c r="S34" s="6"/>
      <c r="T34" s="1"/>
      <c r="U34" s="9"/>
      <c r="V34" s="6"/>
      <c r="W34" s="1">
        <v>30</v>
      </c>
      <c r="X34" s="9">
        <v>5</v>
      </c>
      <c r="Y34" s="6"/>
      <c r="Z34" s="1">
        <v>30</v>
      </c>
      <c r="AA34" s="60">
        <v>5</v>
      </c>
      <c r="AB34" s="62"/>
    </row>
    <row r="35" spans="1:28" ht="20.100000000000001" customHeight="1" x14ac:dyDescent="0.25">
      <c r="A35" s="17"/>
      <c r="B35" s="20" t="s">
        <v>18</v>
      </c>
      <c r="C35" s="21">
        <f>SUM(C34)</f>
        <v>10</v>
      </c>
      <c r="D35" s="14">
        <f t="shared" ref="D35:AA35" si="6">SUM(D34)</f>
        <v>0</v>
      </c>
      <c r="E35" s="23">
        <f t="shared" si="6"/>
        <v>0</v>
      </c>
      <c r="F35" s="15">
        <v>250</v>
      </c>
      <c r="G35" s="14">
        <f>G34</f>
        <v>120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60</v>
      </c>
      <c r="N35" s="14">
        <f t="shared" si="6"/>
        <v>130</v>
      </c>
      <c r="O35" s="63">
        <f t="shared" si="6"/>
        <v>60</v>
      </c>
      <c r="P35" s="15">
        <f t="shared" si="6"/>
        <v>0</v>
      </c>
      <c r="Q35" s="14">
        <f t="shared" si="6"/>
        <v>0</v>
      </c>
      <c r="R35" s="23">
        <f t="shared" si="6"/>
        <v>0</v>
      </c>
      <c r="S35" s="21">
        <f t="shared" si="6"/>
        <v>0</v>
      </c>
      <c r="T35" s="14">
        <f t="shared" si="6"/>
        <v>0</v>
      </c>
      <c r="U35" s="23">
        <f t="shared" si="6"/>
        <v>0</v>
      </c>
      <c r="V35" s="21">
        <f t="shared" si="6"/>
        <v>0</v>
      </c>
      <c r="W35" s="14">
        <f t="shared" si="6"/>
        <v>30</v>
      </c>
      <c r="X35" s="23">
        <f t="shared" si="6"/>
        <v>5</v>
      </c>
      <c r="Y35" s="21">
        <f t="shared" si="6"/>
        <v>0</v>
      </c>
      <c r="Z35" s="14">
        <f t="shared" si="6"/>
        <v>30</v>
      </c>
      <c r="AA35" s="17">
        <f t="shared" si="6"/>
        <v>5</v>
      </c>
      <c r="AB35" s="62"/>
    </row>
    <row r="36" spans="1:28" ht="20.100000000000001" customHeight="1" x14ac:dyDescent="0.25">
      <c r="A36" s="120" t="s">
        <v>46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61"/>
    </row>
    <row r="37" spans="1:28" ht="20.100000000000001" customHeight="1" x14ac:dyDescent="0.25">
      <c r="A37" s="71">
        <v>19</v>
      </c>
      <c r="B37" s="73" t="s">
        <v>47</v>
      </c>
      <c r="C37" s="21">
        <v>18</v>
      </c>
      <c r="D37" s="1"/>
      <c r="E37" s="7" t="s">
        <v>28</v>
      </c>
      <c r="F37" s="32">
        <v>480</v>
      </c>
      <c r="G37" s="56">
        <v>480</v>
      </c>
      <c r="H37" s="1"/>
      <c r="I37" s="1"/>
      <c r="J37" s="1">
        <v>480</v>
      </c>
      <c r="K37" s="1"/>
      <c r="L37" s="1"/>
      <c r="M37" s="1"/>
      <c r="N37" s="1"/>
      <c r="O37" s="12"/>
      <c r="P37" s="87"/>
      <c r="Q37" s="1"/>
      <c r="R37" s="9"/>
      <c r="S37" s="6"/>
      <c r="T37" s="1">
        <v>160</v>
      </c>
      <c r="U37" s="9">
        <v>6</v>
      </c>
      <c r="V37" s="6"/>
      <c r="W37" s="1">
        <v>160</v>
      </c>
      <c r="X37" s="9">
        <v>6</v>
      </c>
      <c r="Y37" s="6"/>
      <c r="Z37" s="1">
        <v>160</v>
      </c>
      <c r="AA37" s="60">
        <v>6</v>
      </c>
      <c r="AB37" s="61"/>
    </row>
    <row r="38" spans="1:28" ht="20.100000000000001" customHeight="1" x14ac:dyDescent="0.25">
      <c r="A38" s="120" t="s">
        <v>48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9"/>
    </row>
    <row r="39" spans="1:28" ht="21.75" customHeight="1" x14ac:dyDescent="0.25">
      <c r="A39" s="76">
        <v>20</v>
      </c>
      <c r="B39" s="19" t="s">
        <v>49</v>
      </c>
      <c r="C39" s="8">
        <v>2</v>
      </c>
      <c r="D39" s="2" t="s">
        <v>26</v>
      </c>
      <c r="E39" s="26"/>
      <c r="F39" s="33">
        <f>G39+N39</f>
        <v>50</v>
      </c>
      <c r="G39" s="56">
        <f>H39+I39+J39+K39+L39+M39+O39</f>
        <v>27</v>
      </c>
      <c r="H39" s="1">
        <v>20</v>
      </c>
      <c r="I39" s="1"/>
      <c r="J39" s="1"/>
      <c r="K39" s="1"/>
      <c r="L39" s="1"/>
      <c r="M39" s="1"/>
      <c r="N39" s="1">
        <v>23</v>
      </c>
      <c r="O39" s="85">
        <v>7</v>
      </c>
      <c r="P39" s="51"/>
      <c r="Q39" s="1"/>
      <c r="R39" s="9"/>
      <c r="S39" s="6">
        <v>20</v>
      </c>
      <c r="T39" s="1"/>
      <c r="U39" s="9">
        <v>2</v>
      </c>
      <c r="V39" s="6"/>
      <c r="W39" s="1"/>
      <c r="X39" s="9"/>
      <c r="Y39" s="6"/>
      <c r="Z39" s="1"/>
      <c r="AA39" s="58"/>
    </row>
    <row r="40" spans="1:28" ht="19.149999999999999" customHeight="1" x14ac:dyDescent="0.25">
      <c r="A40" s="76">
        <v>21</v>
      </c>
      <c r="B40" s="74" t="s">
        <v>50</v>
      </c>
      <c r="C40" s="6">
        <v>2</v>
      </c>
      <c r="D40" s="1"/>
      <c r="E40" s="7" t="s">
        <v>27</v>
      </c>
      <c r="F40" s="33">
        <f t="shared" ref="F40:F57" si="7">G40+N40</f>
        <v>50</v>
      </c>
      <c r="G40" s="56">
        <f t="shared" ref="G40:G57" si="8">H40+I40+J40+K40+L40+M40+O40</f>
        <v>27</v>
      </c>
      <c r="H40" s="1">
        <v>10</v>
      </c>
      <c r="I40" s="1">
        <v>10</v>
      </c>
      <c r="J40" s="1"/>
      <c r="K40" s="1"/>
      <c r="L40" s="1"/>
      <c r="M40" s="1"/>
      <c r="N40" s="1">
        <v>23</v>
      </c>
      <c r="O40" s="85">
        <v>7</v>
      </c>
      <c r="P40" s="51"/>
      <c r="Q40" s="1"/>
      <c r="R40" s="9"/>
      <c r="S40" s="6">
        <v>10</v>
      </c>
      <c r="T40" s="1">
        <v>10</v>
      </c>
      <c r="U40" s="9">
        <v>2</v>
      </c>
      <c r="V40" s="6"/>
      <c r="W40" s="1"/>
      <c r="X40" s="9"/>
      <c r="Y40" s="6"/>
      <c r="Z40" s="1"/>
      <c r="AA40" s="58"/>
    </row>
    <row r="41" spans="1:28" ht="34.9" customHeight="1" x14ac:dyDescent="0.25">
      <c r="A41" s="76">
        <v>22</v>
      </c>
      <c r="B41" s="75" t="s">
        <v>51</v>
      </c>
      <c r="C41" s="6">
        <v>3</v>
      </c>
      <c r="D41" s="1" t="s">
        <v>26</v>
      </c>
      <c r="E41" s="7"/>
      <c r="F41" s="33">
        <f t="shared" si="7"/>
        <v>75</v>
      </c>
      <c r="G41" s="56">
        <f t="shared" si="8"/>
        <v>27</v>
      </c>
      <c r="H41" s="1">
        <v>10</v>
      </c>
      <c r="I41" s="1">
        <v>10</v>
      </c>
      <c r="J41" s="1"/>
      <c r="K41" s="1"/>
      <c r="L41" s="1"/>
      <c r="M41" s="1"/>
      <c r="N41" s="1">
        <v>48</v>
      </c>
      <c r="O41" s="85">
        <v>7</v>
      </c>
      <c r="P41" s="51"/>
      <c r="Q41" s="1"/>
      <c r="R41" s="9"/>
      <c r="S41" s="6">
        <v>10</v>
      </c>
      <c r="T41" s="1">
        <v>10</v>
      </c>
      <c r="U41" s="9">
        <v>3</v>
      </c>
      <c r="V41" s="6"/>
      <c r="W41" s="1"/>
      <c r="X41" s="9"/>
      <c r="Y41" s="6"/>
      <c r="Z41" s="1"/>
      <c r="AA41" s="58"/>
    </row>
    <row r="42" spans="1:28" ht="20.100000000000001" customHeight="1" x14ac:dyDescent="0.25">
      <c r="A42" s="76">
        <v>23</v>
      </c>
      <c r="B42" s="74" t="s">
        <v>52</v>
      </c>
      <c r="C42" s="6">
        <v>4</v>
      </c>
      <c r="D42" s="1" t="s">
        <v>26</v>
      </c>
      <c r="E42" s="7"/>
      <c r="F42" s="33">
        <f t="shared" si="7"/>
        <v>100</v>
      </c>
      <c r="G42" s="56">
        <f t="shared" si="8"/>
        <v>40</v>
      </c>
      <c r="H42" s="1">
        <v>10</v>
      </c>
      <c r="I42" s="1">
        <v>20</v>
      </c>
      <c r="J42" s="1"/>
      <c r="K42" s="1"/>
      <c r="L42" s="1"/>
      <c r="M42" s="1"/>
      <c r="N42" s="1">
        <v>60</v>
      </c>
      <c r="O42" s="85">
        <v>10</v>
      </c>
      <c r="P42" s="51"/>
      <c r="Q42" s="1"/>
      <c r="R42" s="9"/>
      <c r="S42" s="6">
        <v>10</v>
      </c>
      <c r="T42" s="1">
        <v>20</v>
      </c>
      <c r="U42" s="9">
        <v>4</v>
      </c>
      <c r="V42" s="6"/>
      <c r="W42" s="1"/>
      <c r="X42" s="9"/>
      <c r="Y42" s="6"/>
      <c r="Z42" s="1"/>
      <c r="AA42" s="58"/>
    </row>
    <row r="43" spans="1:28" ht="20.100000000000001" customHeight="1" x14ac:dyDescent="0.25">
      <c r="A43" s="76">
        <v>24</v>
      </c>
      <c r="B43" s="74" t="s">
        <v>53</v>
      </c>
      <c r="C43" s="6">
        <v>3</v>
      </c>
      <c r="D43" s="1" t="s">
        <v>26</v>
      </c>
      <c r="E43" s="7"/>
      <c r="F43" s="33">
        <f t="shared" si="7"/>
        <v>75</v>
      </c>
      <c r="G43" s="56">
        <f t="shared" si="8"/>
        <v>40</v>
      </c>
      <c r="H43" s="1">
        <v>10</v>
      </c>
      <c r="I43" s="1">
        <v>20</v>
      </c>
      <c r="J43" s="1"/>
      <c r="K43" s="1"/>
      <c r="L43" s="1"/>
      <c r="M43" s="1"/>
      <c r="N43" s="1">
        <v>35</v>
      </c>
      <c r="O43" s="85">
        <v>10</v>
      </c>
      <c r="P43" s="51"/>
      <c r="Q43" s="1"/>
      <c r="R43" s="9"/>
      <c r="S43" s="6">
        <v>10</v>
      </c>
      <c r="T43" s="1">
        <v>20</v>
      </c>
      <c r="U43" s="9">
        <v>3</v>
      </c>
      <c r="V43" s="6"/>
      <c r="W43" s="1"/>
      <c r="X43" s="9"/>
      <c r="Y43" s="6"/>
      <c r="Z43" s="1"/>
      <c r="AA43" s="58"/>
    </row>
    <row r="44" spans="1:28" ht="20.25" customHeight="1" x14ac:dyDescent="0.25">
      <c r="A44" s="76">
        <v>25</v>
      </c>
      <c r="B44" s="75" t="s">
        <v>54</v>
      </c>
      <c r="C44" s="6">
        <v>2</v>
      </c>
      <c r="D44" s="1"/>
      <c r="E44" s="7" t="s">
        <v>27</v>
      </c>
      <c r="F44" s="33">
        <f t="shared" si="7"/>
        <v>50</v>
      </c>
      <c r="G44" s="56">
        <f t="shared" si="8"/>
        <v>27</v>
      </c>
      <c r="H44" s="1">
        <v>10</v>
      </c>
      <c r="I44" s="1">
        <v>10</v>
      </c>
      <c r="J44" s="1"/>
      <c r="K44" s="1"/>
      <c r="L44" s="1"/>
      <c r="M44" s="1"/>
      <c r="N44" s="1">
        <v>23</v>
      </c>
      <c r="O44" s="85">
        <v>7</v>
      </c>
      <c r="P44" s="51"/>
      <c r="Q44" s="1"/>
      <c r="R44" s="9"/>
      <c r="S44" s="6">
        <v>10</v>
      </c>
      <c r="T44" s="1">
        <v>10</v>
      </c>
      <c r="U44" s="9">
        <v>2</v>
      </c>
      <c r="V44" s="6"/>
      <c r="W44" s="1"/>
      <c r="X44" s="9"/>
      <c r="Y44" s="6"/>
      <c r="Z44" s="1"/>
      <c r="AA44" s="58"/>
    </row>
    <row r="45" spans="1:28" ht="19.5" customHeight="1" x14ac:dyDescent="0.25">
      <c r="A45" s="76">
        <v>26</v>
      </c>
      <c r="B45" s="75" t="s">
        <v>55</v>
      </c>
      <c r="C45" s="6">
        <v>4</v>
      </c>
      <c r="D45" s="1" t="s">
        <v>26</v>
      </c>
      <c r="E45" s="7"/>
      <c r="F45" s="33">
        <f t="shared" si="7"/>
        <v>100</v>
      </c>
      <c r="G45" s="56">
        <f t="shared" si="8"/>
        <v>40</v>
      </c>
      <c r="H45" s="1">
        <v>10</v>
      </c>
      <c r="I45" s="1">
        <v>20</v>
      </c>
      <c r="J45" s="1"/>
      <c r="K45" s="1"/>
      <c r="L45" s="1"/>
      <c r="M45" s="1"/>
      <c r="N45" s="1">
        <v>60</v>
      </c>
      <c r="O45" s="85">
        <v>10</v>
      </c>
      <c r="P45" s="51"/>
      <c r="Q45" s="1"/>
      <c r="R45" s="9"/>
      <c r="S45" s="6"/>
      <c r="T45" s="1"/>
      <c r="U45" s="9"/>
      <c r="V45" s="6">
        <v>10</v>
      </c>
      <c r="W45" s="1">
        <v>20</v>
      </c>
      <c r="X45" s="9">
        <v>4</v>
      </c>
      <c r="Y45" s="6"/>
      <c r="Z45" s="1"/>
      <c r="AA45" s="58"/>
    </row>
    <row r="46" spans="1:28" ht="20.100000000000001" customHeight="1" x14ac:dyDescent="0.25">
      <c r="A46" s="76">
        <v>27</v>
      </c>
      <c r="B46" s="74" t="s">
        <v>56</v>
      </c>
      <c r="C46" s="6">
        <v>3</v>
      </c>
      <c r="D46" s="1" t="s">
        <v>26</v>
      </c>
      <c r="E46" s="7"/>
      <c r="F46" s="33">
        <f t="shared" si="7"/>
        <v>75</v>
      </c>
      <c r="G46" s="56">
        <f t="shared" si="8"/>
        <v>40</v>
      </c>
      <c r="H46" s="1">
        <v>10</v>
      </c>
      <c r="I46" s="1">
        <v>20</v>
      </c>
      <c r="J46" s="1"/>
      <c r="K46" s="1"/>
      <c r="L46" s="1"/>
      <c r="M46" s="1"/>
      <c r="N46" s="1">
        <v>35</v>
      </c>
      <c r="O46" s="85">
        <v>10</v>
      </c>
      <c r="P46" s="51"/>
      <c r="Q46" s="1"/>
      <c r="R46" s="9"/>
      <c r="S46" s="6"/>
      <c r="T46" s="1"/>
      <c r="U46" s="9"/>
      <c r="V46" s="6">
        <v>10</v>
      </c>
      <c r="W46" s="1">
        <v>20</v>
      </c>
      <c r="X46" s="9">
        <v>3</v>
      </c>
      <c r="Y46" s="6"/>
      <c r="Z46" s="1"/>
      <c r="AA46" s="58"/>
    </row>
    <row r="47" spans="1:28" ht="30.75" customHeight="1" x14ac:dyDescent="0.25">
      <c r="A47" s="76">
        <v>28</v>
      </c>
      <c r="B47" s="75" t="s">
        <v>57</v>
      </c>
      <c r="C47" s="6">
        <v>2</v>
      </c>
      <c r="D47" s="1"/>
      <c r="E47" s="7" t="s">
        <v>27</v>
      </c>
      <c r="F47" s="33">
        <f t="shared" si="7"/>
        <v>50</v>
      </c>
      <c r="G47" s="56">
        <f t="shared" si="8"/>
        <v>27</v>
      </c>
      <c r="H47" s="1"/>
      <c r="I47" s="1">
        <v>20</v>
      </c>
      <c r="J47" s="1"/>
      <c r="K47" s="1"/>
      <c r="L47" s="1"/>
      <c r="M47" s="1"/>
      <c r="N47" s="1">
        <v>23</v>
      </c>
      <c r="O47" s="85">
        <v>7</v>
      </c>
      <c r="P47" s="51"/>
      <c r="Q47" s="1"/>
      <c r="R47" s="9"/>
      <c r="S47" s="6"/>
      <c r="T47" s="1"/>
      <c r="U47" s="9"/>
      <c r="V47" s="6"/>
      <c r="W47" s="1">
        <v>20</v>
      </c>
      <c r="X47" s="9">
        <v>2</v>
      </c>
      <c r="Y47" s="6"/>
      <c r="Z47" s="1"/>
      <c r="AA47" s="58"/>
    </row>
    <row r="48" spans="1:28" ht="20.100000000000001" customHeight="1" x14ac:dyDescent="0.25">
      <c r="A48" s="76">
        <v>29</v>
      </c>
      <c r="B48" s="74" t="s">
        <v>58</v>
      </c>
      <c r="C48" s="6">
        <v>2</v>
      </c>
      <c r="D48" s="1"/>
      <c r="E48" s="7" t="s">
        <v>27</v>
      </c>
      <c r="F48" s="33">
        <f t="shared" si="7"/>
        <v>50</v>
      </c>
      <c r="G48" s="56">
        <f t="shared" si="8"/>
        <v>27</v>
      </c>
      <c r="H48" s="1"/>
      <c r="I48" s="1">
        <v>20</v>
      </c>
      <c r="J48" s="1"/>
      <c r="K48" s="1"/>
      <c r="L48" s="1"/>
      <c r="M48" s="1"/>
      <c r="N48" s="1">
        <v>23</v>
      </c>
      <c r="O48" s="85">
        <v>7</v>
      </c>
      <c r="P48" s="51"/>
      <c r="Q48" s="1"/>
      <c r="R48" s="9"/>
      <c r="S48" s="6"/>
      <c r="T48" s="1"/>
      <c r="U48" s="9"/>
      <c r="V48" s="6"/>
      <c r="W48" s="1">
        <v>20</v>
      </c>
      <c r="X48" s="9">
        <v>2</v>
      </c>
      <c r="Y48" s="6"/>
      <c r="Z48" s="1"/>
      <c r="AA48" s="58"/>
    </row>
    <row r="49" spans="1:47" ht="22.5" customHeight="1" x14ac:dyDescent="0.25">
      <c r="A49" s="76">
        <v>30</v>
      </c>
      <c r="B49" s="77" t="s">
        <v>59</v>
      </c>
      <c r="C49" s="6">
        <v>2</v>
      </c>
      <c r="D49" s="1"/>
      <c r="E49" s="7" t="s">
        <v>27</v>
      </c>
      <c r="F49" s="33">
        <f t="shared" si="7"/>
        <v>50</v>
      </c>
      <c r="G49" s="56">
        <f t="shared" si="8"/>
        <v>27</v>
      </c>
      <c r="H49" s="1">
        <v>20</v>
      </c>
      <c r="I49" s="1"/>
      <c r="J49" s="1"/>
      <c r="K49" s="1"/>
      <c r="L49" s="1"/>
      <c r="M49" s="1"/>
      <c r="N49" s="1">
        <v>23</v>
      </c>
      <c r="O49" s="85">
        <v>7</v>
      </c>
      <c r="P49" s="51"/>
      <c r="Q49" s="1"/>
      <c r="R49" s="9"/>
      <c r="S49" s="6"/>
      <c r="T49" s="1"/>
      <c r="U49" s="9"/>
      <c r="V49" s="6">
        <v>20</v>
      </c>
      <c r="W49" s="1"/>
      <c r="X49" s="9">
        <v>2</v>
      </c>
      <c r="Y49" s="6"/>
      <c r="Z49" s="1"/>
      <c r="AA49" s="58"/>
    </row>
    <row r="50" spans="1:47" ht="32.25" customHeight="1" x14ac:dyDescent="0.25">
      <c r="A50" s="76">
        <v>31</v>
      </c>
      <c r="B50" s="78" t="s">
        <v>60</v>
      </c>
      <c r="C50" s="6">
        <v>2</v>
      </c>
      <c r="D50" s="1"/>
      <c r="E50" s="7" t="s">
        <v>27</v>
      </c>
      <c r="F50" s="33">
        <f t="shared" si="7"/>
        <v>50</v>
      </c>
      <c r="G50" s="56">
        <f t="shared" si="8"/>
        <v>27</v>
      </c>
      <c r="H50" s="1"/>
      <c r="I50" s="1">
        <v>20</v>
      </c>
      <c r="J50" s="1"/>
      <c r="K50" s="1"/>
      <c r="L50" s="1"/>
      <c r="M50" s="1"/>
      <c r="N50" s="1">
        <v>23</v>
      </c>
      <c r="O50" s="85">
        <v>7</v>
      </c>
      <c r="P50" s="51"/>
      <c r="Q50" s="1"/>
      <c r="R50" s="9"/>
      <c r="S50" s="6"/>
      <c r="T50" s="1"/>
      <c r="U50" s="9"/>
      <c r="V50" s="6"/>
      <c r="W50" s="1">
        <v>20</v>
      </c>
      <c r="X50" s="9">
        <v>2</v>
      </c>
      <c r="Y50" s="6"/>
      <c r="Z50" s="1"/>
      <c r="AA50" s="58"/>
    </row>
    <row r="51" spans="1:47" ht="21" customHeight="1" x14ac:dyDescent="0.25">
      <c r="A51" s="76">
        <v>32</v>
      </c>
      <c r="B51" s="75" t="s">
        <v>61</v>
      </c>
      <c r="C51" s="6">
        <v>1</v>
      </c>
      <c r="D51" s="1"/>
      <c r="E51" s="7" t="s">
        <v>27</v>
      </c>
      <c r="F51" s="33">
        <f t="shared" si="7"/>
        <v>25</v>
      </c>
      <c r="G51" s="56">
        <f t="shared" si="8"/>
        <v>13</v>
      </c>
      <c r="H51" s="1"/>
      <c r="I51" s="1">
        <v>10</v>
      </c>
      <c r="J51" s="1"/>
      <c r="K51" s="1"/>
      <c r="L51" s="1"/>
      <c r="M51" s="1"/>
      <c r="N51" s="1">
        <v>12</v>
      </c>
      <c r="O51" s="85">
        <v>3</v>
      </c>
      <c r="P51" s="51"/>
      <c r="Q51" s="1"/>
      <c r="R51" s="9"/>
      <c r="S51" s="6"/>
      <c r="T51" s="1"/>
      <c r="U51" s="9"/>
      <c r="V51" s="6"/>
      <c r="W51" s="1">
        <v>10</v>
      </c>
      <c r="X51" s="9">
        <v>1</v>
      </c>
      <c r="Y51" s="6"/>
      <c r="Z51" s="1"/>
      <c r="AA51" s="58"/>
    </row>
    <row r="52" spans="1:47" ht="18" customHeight="1" x14ac:dyDescent="0.25">
      <c r="A52" s="82">
        <v>33</v>
      </c>
      <c r="B52" s="79" t="s">
        <v>62</v>
      </c>
      <c r="C52" s="51">
        <v>2</v>
      </c>
      <c r="D52" s="1"/>
      <c r="E52" s="7" t="s">
        <v>27</v>
      </c>
      <c r="F52" s="33">
        <f t="shared" si="7"/>
        <v>50</v>
      </c>
      <c r="G52" s="56">
        <f t="shared" si="8"/>
        <v>27</v>
      </c>
      <c r="H52" s="1">
        <v>10</v>
      </c>
      <c r="I52" s="1">
        <v>10</v>
      </c>
      <c r="J52" s="1"/>
      <c r="K52" s="1"/>
      <c r="L52" s="1"/>
      <c r="M52" s="1"/>
      <c r="N52" s="1">
        <v>23</v>
      </c>
      <c r="O52" s="85">
        <v>7</v>
      </c>
      <c r="P52" s="51"/>
      <c r="Q52" s="1"/>
      <c r="R52" s="9"/>
      <c r="S52" s="6"/>
      <c r="T52" s="1"/>
      <c r="U52" s="9"/>
      <c r="V52" s="6"/>
      <c r="W52" s="1"/>
      <c r="X52" s="9"/>
      <c r="Y52" s="6">
        <v>10</v>
      </c>
      <c r="Z52" s="1">
        <v>10</v>
      </c>
      <c r="AA52" s="58">
        <v>2</v>
      </c>
    </row>
    <row r="53" spans="1:47" ht="20.100000000000001" customHeight="1" x14ac:dyDescent="0.25">
      <c r="A53" s="82">
        <v>34</v>
      </c>
      <c r="B53" s="80" t="s">
        <v>63</v>
      </c>
      <c r="C53" s="51">
        <v>2</v>
      </c>
      <c r="D53" s="1"/>
      <c r="E53" s="7" t="s">
        <v>27</v>
      </c>
      <c r="F53" s="33">
        <f t="shared" si="7"/>
        <v>50</v>
      </c>
      <c r="G53" s="56">
        <f t="shared" si="8"/>
        <v>27</v>
      </c>
      <c r="H53" s="1"/>
      <c r="I53" s="1">
        <v>20</v>
      </c>
      <c r="J53" s="1"/>
      <c r="K53" s="1"/>
      <c r="L53" s="1"/>
      <c r="M53" s="1"/>
      <c r="N53" s="1">
        <v>23</v>
      </c>
      <c r="O53" s="85">
        <v>7</v>
      </c>
      <c r="P53" s="51"/>
      <c r="Q53" s="1"/>
      <c r="R53" s="9"/>
      <c r="S53" s="6"/>
      <c r="T53" s="1"/>
      <c r="U53" s="9"/>
      <c r="V53" s="6"/>
      <c r="W53" s="1"/>
      <c r="X53" s="9"/>
      <c r="Y53" s="6"/>
      <c r="Z53" s="1">
        <v>20</v>
      </c>
      <c r="AA53" s="58">
        <v>2</v>
      </c>
    </row>
    <row r="54" spans="1:47" ht="20.100000000000001" customHeight="1" x14ac:dyDescent="0.25">
      <c r="A54" s="82">
        <v>35</v>
      </c>
      <c r="B54" s="80" t="s">
        <v>64</v>
      </c>
      <c r="C54" s="51">
        <v>3</v>
      </c>
      <c r="D54" s="1" t="s">
        <v>26</v>
      </c>
      <c r="E54" s="7"/>
      <c r="F54" s="33">
        <f t="shared" si="7"/>
        <v>75</v>
      </c>
      <c r="G54" s="56">
        <f t="shared" si="8"/>
        <v>27</v>
      </c>
      <c r="H54" s="1">
        <v>10</v>
      </c>
      <c r="I54" s="1">
        <v>10</v>
      </c>
      <c r="J54" s="1"/>
      <c r="K54" s="1"/>
      <c r="L54" s="1"/>
      <c r="M54" s="1"/>
      <c r="N54" s="1">
        <v>48</v>
      </c>
      <c r="O54" s="85">
        <v>7</v>
      </c>
      <c r="P54" s="51"/>
      <c r="Q54" s="1"/>
      <c r="R54" s="9"/>
      <c r="S54" s="6"/>
      <c r="T54" s="1"/>
      <c r="U54" s="9"/>
      <c r="V54" s="6"/>
      <c r="W54" s="1"/>
      <c r="X54" s="9"/>
      <c r="Y54" s="6">
        <v>10</v>
      </c>
      <c r="Z54" s="1">
        <v>10</v>
      </c>
      <c r="AA54" s="58">
        <v>3</v>
      </c>
    </row>
    <row r="55" spans="1:47" ht="20.100000000000001" customHeight="1" x14ac:dyDescent="0.25">
      <c r="A55" s="82">
        <v>36</v>
      </c>
      <c r="B55" s="80" t="s">
        <v>79</v>
      </c>
      <c r="C55" s="51">
        <v>3</v>
      </c>
      <c r="D55" s="1"/>
      <c r="E55" s="7" t="s">
        <v>27</v>
      </c>
      <c r="F55" s="33">
        <f t="shared" si="7"/>
        <v>75</v>
      </c>
      <c r="G55" s="56">
        <f t="shared" si="8"/>
        <v>40</v>
      </c>
      <c r="H55" s="1">
        <v>10</v>
      </c>
      <c r="I55" s="1">
        <v>20</v>
      </c>
      <c r="J55" s="1"/>
      <c r="K55" s="1"/>
      <c r="L55" s="1"/>
      <c r="M55" s="1"/>
      <c r="N55" s="1">
        <v>35</v>
      </c>
      <c r="O55" s="85">
        <v>10</v>
      </c>
      <c r="P55" s="51"/>
      <c r="Q55" s="1"/>
      <c r="R55" s="9"/>
      <c r="S55" s="6"/>
      <c r="T55" s="1"/>
      <c r="U55" s="9"/>
      <c r="V55" s="6"/>
      <c r="W55" s="1"/>
      <c r="X55" s="9"/>
      <c r="Y55" s="6">
        <v>10</v>
      </c>
      <c r="Z55" s="1">
        <v>20</v>
      </c>
      <c r="AA55" s="58">
        <v>3</v>
      </c>
    </row>
    <row r="56" spans="1:47" ht="20.100000000000001" customHeight="1" x14ac:dyDescent="0.25">
      <c r="A56" s="82">
        <v>37</v>
      </c>
      <c r="B56" s="80" t="s">
        <v>65</v>
      </c>
      <c r="C56" s="51">
        <v>4</v>
      </c>
      <c r="D56" s="1" t="s">
        <v>26</v>
      </c>
      <c r="E56" s="7"/>
      <c r="F56" s="33">
        <f t="shared" si="7"/>
        <v>100</v>
      </c>
      <c r="G56" s="56">
        <f t="shared" si="8"/>
        <v>40</v>
      </c>
      <c r="H56" s="1">
        <v>10</v>
      </c>
      <c r="I56" s="1">
        <v>20</v>
      </c>
      <c r="J56" s="1"/>
      <c r="K56" s="1"/>
      <c r="L56" s="1"/>
      <c r="M56" s="1"/>
      <c r="N56" s="1">
        <v>60</v>
      </c>
      <c r="O56" s="85">
        <v>10</v>
      </c>
      <c r="P56" s="51"/>
      <c r="Q56" s="1"/>
      <c r="R56" s="9"/>
      <c r="S56" s="6"/>
      <c r="T56" s="1"/>
      <c r="U56" s="9"/>
      <c r="V56" s="6"/>
      <c r="W56" s="1"/>
      <c r="X56" s="9"/>
      <c r="Y56" s="6">
        <v>10</v>
      </c>
      <c r="Z56" s="1">
        <v>20</v>
      </c>
      <c r="AA56" s="58">
        <v>4</v>
      </c>
    </row>
    <row r="57" spans="1:47" ht="20.100000000000001" customHeight="1" x14ac:dyDescent="0.25">
      <c r="A57" s="82">
        <v>38</v>
      </c>
      <c r="B57" s="80" t="s">
        <v>66</v>
      </c>
      <c r="C57" s="51">
        <v>2</v>
      </c>
      <c r="D57" s="1"/>
      <c r="E57" s="7" t="s">
        <v>27</v>
      </c>
      <c r="F57" s="33">
        <f t="shared" si="7"/>
        <v>50</v>
      </c>
      <c r="G57" s="56">
        <f t="shared" si="8"/>
        <v>27</v>
      </c>
      <c r="H57" s="1">
        <v>10</v>
      </c>
      <c r="I57" s="1">
        <v>10</v>
      </c>
      <c r="J57" s="1"/>
      <c r="K57" s="1"/>
      <c r="L57" s="1"/>
      <c r="M57" s="1"/>
      <c r="N57" s="1">
        <v>23</v>
      </c>
      <c r="O57" s="85">
        <v>7</v>
      </c>
      <c r="P57" s="51"/>
      <c r="Q57" s="1"/>
      <c r="R57" s="9"/>
      <c r="S57" s="6"/>
      <c r="T57" s="1"/>
      <c r="U57" s="9"/>
      <c r="V57" s="6"/>
      <c r="W57" s="1"/>
      <c r="X57" s="9"/>
      <c r="Y57" s="6">
        <v>10</v>
      </c>
      <c r="Z57" s="1">
        <v>10</v>
      </c>
      <c r="AA57" s="58">
        <v>2</v>
      </c>
    </row>
    <row r="58" spans="1:47" ht="20.100000000000001" customHeight="1" thickBot="1" x14ac:dyDescent="0.3">
      <c r="A58" s="67"/>
      <c r="B58" s="81" t="s">
        <v>18</v>
      </c>
      <c r="C58" s="66">
        <f t="shared" ref="C58:AA58" si="9">SUM(C39:C57)</f>
        <v>48</v>
      </c>
      <c r="D58" s="30">
        <f t="shared" si="9"/>
        <v>0</v>
      </c>
      <c r="E58" s="67">
        <f t="shared" si="9"/>
        <v>0</v>
      </c>
      <c r="F58" s="66">
        <f t="shared" si="9"/>
        <v>1200</v>
      </c>
      <c r="G58" s="30">
        <f t="shared" si="9"/>
        <v>577</v>
      </c>
      <c r="H58" s="30">
        <f t="shared" si="9"/>
        <v>160</v>
      </c>
      <c r="I58" s="30">
        <f t="shared" si="9"/>
        <v>270</v>
      </c>
      <c r="J58" s="30">
        <f t="shared" si="9"/>
        <v>0</v>
      </c>
      <c r="K58" s="30">
        <f t="shared" si="9"/>
        <v>0</v>
      </c>
      <c r="L58" s="30">
        <f t="shared" si="9"/>
        <v>0</v>
      </c>
      <c r="M58" s="30">
        <f t="shared" si="9"/>
        <v>0</v>
      </c>
      <c r="N58" s="30">
        <f t="shared" si="9"/>
        <v>623</v>
      </c>
      <c r="O58" s="86">
        <f t="shared" si="9"/>
        <v>147</v>
      </c>
      <c r="P58" s="84">
        <f t="shared" si="9"/>
        <v>0</v>
      </c>
      <c r="Q58" s="30">
        <f t="shared" si="9"/>
        <v>0</v>
      </c>
      <c r="R58" s="68">
        <f t="shared" si="9"/>
        <v>0</v>
      </c>
      <c r="S58" s="69">
        <f t="shared" si="9"/>
        <v>70</v>
      </c>
      <c r="T58" s="30">
        <f t="shared" si="9"/>
        <v>70</v>
      </c>
      <c r="U58" s="68">
        <f t="shared" si="9"/>
        <v>16</v>
      </c>
      <c r="V58" s="69">
        <f t="shared" si="9"/>
        <v>40</v>
      </c>
      <c r="W58" s="30">
        <f t="shared" si="9"/>
        <v>110</v>
      </c>
      <c r="X58" s="68">
        <f t="shared" si="9"/>
        <v>16</v>
      </c>
      <c r="Y58" s="69">
        <f t="shared" si="9"/>
        <v>50</v>
      </c>
      <c r="Z58" s="30">
        <f t="shared" si="9"/>
        <v>90</v>
      </c>
      <c r="AA58" s="59">
        <f t="shared" si="9"/>
        <v>16</v>
      </c>
    </row>
    <row r="59" spans="1:47" ht="19.5" customHeight="1" thickTop="1" thickBot="1" x14ac:dyDescent="0.3">
      <c r="A59" s="35"/>
      <c r="B59" s="36" t="s">
        <v>18</v>
      </c>
      <c r="C59" s="37">
        <f>(C19+C32+C35+C37+C58)</f>
        <v>120</v>
      </c>
      <c r="D59" s="37"/>
      <c r="E59" s="38"/>
      <c r="F59" s="39">
        <f>F19+F32+F35+F58+F37</f>
        <v>3136</v>
      </c>
      <c r="G59" s="40">
        <f>G19+G32+G35+G58+G37</f>
        <v>1713</v>
      </c>
      <c r="H59" s="41">
        <f>H58+H35+H32+H19</f>
        <v>296</v>
      </c>
      <c r="I59" s="41">
        <f t="shared" ref="I59:O59" si="10">I58+I35+I32+I19</f>
        <v>445</v>
      </c>
      <c r="J59" s="41">
        <f t="shared" si="10"/>
        <v>0</v>
      </c>
      <c r="K59" s="41">
        <f t="shared" si="10"/>
        <v>15</v>
      </c>
      <c r="L59" s="41">
        <f t="shared" si="10"/>
        <v>60</v>
      </c>
      <c r="M59" s="41">
        <f t="shared" si="10"/>
        <v>60</v>
      </c>
      <c r="N59" s="41">
        <f t="shared" si="10"/>
        <v>1423</v>
      </c>
      <c r="O59" s="41">
        <f t="shared" si="10"/>
        <v>357</v>
      </c>
      <c r="P59" s="35"/>
      <c r="Q59" s="37"/>
      <c r="R59" s="42">
        <f>(R19+R32+R35+R58)</f>
        <v>28</v>
      </c>
      <c r="S59" s="35"/>
      <c r="T59" s="37"/>
      <c r="U59" s="42">
        <f>(U19+U32+U35+U37+U58)</f>
        <v>31</v>
      </c>
      <c r="V59" s="35"/>
      <c r="W59" s="37"/>
      <c r="X59" s="42">
        <f>(X19+X32+X35+X37+X58)</f>
        <v>30</v>
      </c>
      <c r="Y59" s="41"/>
      <c r="Z59" s="37"/>
      <c r="AA59" s="42">
        <f>(AA19+AA32+AA35+AA37+AA58)</f>
        <v>31</v>
      </c>
    </row>
    <row r="60" spans="1:47" ht="20.100000000000001" customHeight="1" thickTop="1" thickBot="1" x14ac:dyDescent="0.3">
      <c r="A60" s="48"/>
      <c r="B60" s="50" t="s">
        <v>24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83"/>
      <c r="P60" s="121">
        <f>P19+Q19+P32+Q32+P35+Q35+P58+Q58</f>
        <v>226</v>
      </c>
      <c r="Q60" s="121"/>
      <c r="R60" s="122"/>
      <c r="S60" s="123">
        <f>S19+T19+S32+T32+S35+T35+S58+T58</f>
        <v>230</v>
      </c>
      <c r="T60" s="121"/>
      <c r="U60" s="122"/>
      <c r="V60" s="123">
        <f>V19+W19+V32+W32+V35+W35+V58+W58</f>
        <v>210</v>
      </c>
      <c r="W60" s="121"/>
      <c r="X60" s="122"/>
      <c r="Y60" s="121">
        <f>Y19+Z19+Y32+Z32+Y35+Z35+Y58+Z58</f>
        <v>210</v>
      </c>
      <c r="Z60" s="121"/>
      <c r="AA60" s="122"/>
      <c r="AC60" s="34">
        <f>SUM(P60+S60+V60+Y60)</f>
        <v>876</v>
      </c>
    </row>
    <row r="61" spans="1:47" s="43" customFormat="1" ht="21" customHeight="1" thickBot="1" x14ac:dyDescent="0.3">
      <c r="A61" s="47"/>
      <c r="B61" s="46" t="s">
        <v>23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>
        <f>(R59+U59+X59+AA59)</f>
        <v>120</v>
      </c>
      <c r="AA61" s="57"/>
      <c r="AB61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</row>
    <row r="62" spans="1:47" ht="20.100000000000001" customHeight="1" thickTop="1" x14ac:dyDescent="0.25"/>
    <row r="63" spans="1:47" ht="20.100000000000001" customHeight="1" x14ac:dyDescent="0.25"/>
    <row r="64" spans="1:47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</sheetData>
  <mergeCells count="27">
    <mergeCell ref="A12:AA12"/>
    <mergeCell ref="A20:AA20"/>
    <mergeCell ref="A33:AA33"/>
    <mergeCell ref="P60:R60"/>
    <mergeCell ref="S60:U60"/>
    <mergeCell ref="V60:X60"/>
    <mergeCell ref="Y60:AA60"/>
    <mergeCell ref="A36:AA36"/>
    <mergeCell ref="A38:AA38"/>
    <mergeCell ref="V10:X10"/>
    <mergeCell ref="Y10:AA10"/>
    <mergeCell ref="V9:AA9"/>
    <mergeCell ref="F9:O10"/>
    <mergeCell ref="E9:E11"/>
    <mergeCell ref="B9:B11"/>
    <mergeCell ref="A9:A11"/>
    <mergeCell ref="P10:R10"/>
    <mergeCell ref="S10:U10"/>
    <mergeCell ref="P9:U9"/>
    <mergeCell ref="D9:D11"/>
    <mergeCell ref="C9:C11"/>
    <mergeCell ref="AB2:AF6"/>
    <mergeCell ref="A5:AA5"/>
    <mergeCell ref="A2:AA2"/>
    <mergeCell ref="A3:AA3"/>
    <mergeCell ref="A4:AA4"/>
    <mergeCell ref="A6:AA6"/>
  </mergeCells>
  <pageMargins left="0.7" right="0.7" top="0.75" bottom="0.75" header="0.3" footer="0.3"/>
  <pageSetup paperSize="8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Borkowska</dc:creator>
  <cp:lastModifiedBy>Użytkownik</cp:lastModifiedBy>
  <cp:lastPrinted>2021-09-21T13:46:42Z</cp:lastPrinted>
  <dcterms:created xsi:type="dcterms:W3CDTF">2021-02-17T08:54:37Z</dcterms:created>
  <dcterms:modified xsi:type="dcterms:W3CDTF">2022-01-02T10:17:14Z</dcterms:modified>
</cp:coreProperties>
</file>